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ruth\Documents\ZARAFENOSOA\1-CORE BY THEME\SADC Statistics Yearbook\edition 2021\FOR DISSEMINATION\WEB LONG VERSION\FOR INFRASTRUCTURE\"/>
    </mc:Choice>
  </mc:AlternateContent>
  <bookViews>
    <workbookView xWindow="0" yWindow="0" windowWidth="19200" windowHeight="5310" tabRatio="912" activeTab="1"/>
  </bookViews>
  <sheets>
    <sheet name="Title" sheetId="1546" r:id="rId1"/>
    <sheet name="Content" sheetId="1555" r:id="rId2"/>
    <sheet name="Acronyms" sheetId="1558" r:id="rId3"/>
    <sheet name="3.Infrastructure" sheetId="1796" r:id="rId4"/>
    <sheet name="3.1Transport" sheetId="1770" r:id="rId5"/>
    <sheet name="3.1.1" sheetId="1751" r:id="rId6"/>
    <sheet name="3.1.2" sheetId="1785" r:id="rId7"/>
    <sheet name="3.1.3" sheetId="1752" r:id="rId8"/>
    <sheet name="3.1.4" sheetId="1753" r:id="rId9"/>
    <sheet name="3.1.5" sheetId="1754" r:id="rId10"/>
    <sheet name="3.1.6" sheetId="1755" r:id="rId11"/>
    <sheet name="3.1.7" sheetId="1786" r:id="rId12"/>
    <sheet name="3.1.8" sheetId="1756" r:id="rId13"/>
    <sheet name="3.1.9 " sheetId="1757" r:id="rId14"/>
    <sheet name="3.1.10" sheetId="1758" r:id="rId15"/>
    <sheet name="3.1.11" sheetId="1759" r:id="rId16"/>
    <sheet name="3.2ICT" sheetId="1772" r:id="rId17"/>
    <sheet name="3.2.1 " sheetId="1760" r:id="rId18"/>
    <sheet name="3.2.2" sheetId="1761" r:id="rId19"/>
    <sheet name="3.2.3" sheetId="1762" r:id="rId20"/>
    <sheet name="3.2.4" sheetId="1763" r:id="rId21"/>
    <sheet name="3.2.5" sheetId="1764" r:id="rId22"/>
    <sheet name="3.2.6" sheetId="1765" r:id="rId23"/>
    <sheet name="3.2.7" sheetId="1766" r:id="rId24"/>
    <sheet name="3.2.8" sheetId="1767" r:id="rId25"/>
    <sheet name="3.2.9" sheetId="1768" r:id="rId26"/>
    <sheet name="3.2.10" sheetId="1784" r:id="rId27"/>
    <sheet name="3.3Energy" sheetId="1776" r:id="rId28"/>
    <sheet name="3.3.1" sheetId="1243" r:id="rId29"/>
    <sheet name="3.3.2" sheetId="1244" r:id="rId30"/>
    <sheet name="3.3.3" sheetId="1787" r:id="rId31"/>
    <sheet name="3.3.4" sheetId="1245" r:id="rId32"/>
    <sheet name="3.3.5 " sheetId="1246" r:id="rId33"/>
    <sheet name="3.3.6" sheetId="1247" r:id="rId34"/>
    <sheet name="3.3.7" sheetId="1248" r:id="rId35"/>
    <sheet name="3.3.8" sheetId="1788" r:id="rId36"/>
    <sheet name="3.3.9" sheetId="1249" r:id="rId37"/>
    <sheet name="3.3.10" sheetId="1250" r:id="rId38"/>
    <sheet name="3.3.11" sheetId="1251" r:id="rId39"/>
    <sheet name="3.3.12" sheetId="1252" r:id="rId40"/>
    <sheet name="3.3.13" sheetId="1253" r:id="rId41"/>
    <sheet name="3.3.14" sheetId="1254" r:id="rId42"/>
    <sheet name="3.3.15" sheetId="1255" r:id="rId43"/>
    <sheet name="3.3.16" sheetId="1256" r:id="rId44"/>
    <sheet name="3.3.17" sheetId="1789" r:id="rId45"/>
    <sheet name="3.3.18" sheetId="1257" r:id="rId46"/>
    <sheet name="3.3.19" sheetId="1790" r:id="rId47"/>
    <sheet name="3.3.20" sheetId="1791" r:id="rId48"/>
    <sheet name="3.3.21" sheetId="1792" r:id="rId49"/>
    <sheet name="3.3.22" sheetId="1793" r:id="rId50"/>
    <sheet name="3.4 Water" sheetId="1797" r:id="rId51"/>
    <sheet name="3.4.1" sheetId="1258" r:id="rId52"/>
    <sheet name="3.4.2" sheetId="1259" r:id="rId53"/>
    <sheet name="3.4.3" sheetId="1260" r:id="rId54"/>
    <sheet name="3.4.4" sheetId="1261" r:id="rId55"/>
    <sheet name="3.4.5" sheetId="1262" r:id="rId56"/>
    <sheet name="3.4.6" sheetId="1263" r:id="rId57"/>
    <sheet name="3.4.7" sheetId="1264" r:id="rId58"/>
    <sheet name="3.4.8" sheetId="1265" r:id="rId59"/>
    <sheet name="3.4.9" sheetId="1266" r:id="rId60"/>
    <sheet name="8.4.1" sheetId="1769" state="hidden" r:id="rId61"/>
  </sheets>
  <definedNames>
    <definedName name="_xlnm.Print_Area" localSheetId="4">'3.1Transport'!$B$8:$H$9</definedName>
    <definedName name="_xlnm.Print_Area" localSheetId="16">'3.2ICT'!$B$8:$L$11</definedName>
    <definedName name="_xlnm.Print_Area" localSheetId="27">'3.3Energy'!$B$8:$L$9</definedName>
    <definedName name="_xlnm.Print_Area" localSheetId="2">Acronyms!$B$1:$Q$59</definedName>
  </definedNames>
  <calcPr calcId="162913"/>
</workbook>
</file>

<file path=xl/calcChain.xml><?xml version="1.0" encoding="utf-8"?>
<calcChain xmlns="http://schemas.openxmlformats.org/spreadsheetml/2006/main">
  <c r="O12" i="1786" l="1"/>
  <c r="N12" i="1786"/>
  <c r="M12" i="1786"/>
  <c r="L12" i="1786"/>
  <c r="K12" i="1786"/>
  <c r="P12" i="1789" l="1"/>
  <c r="P19" i="1256" l="1"/>
  <c r="P18" i="1256"/>
  <c r="P17" i="1256"/>
  <c r="P16" i="1256"/>
  <c r="P14" i="1256"/>
  <c r="P13" i="1256"/>
  <c r="P12" i="1256"/>
  <c r="P11" i="1256"/>
  <c r="P10" i="1256"/>
  <c r="P9" i="1256"/>
  <c r="P8" i="1256"/>
  <c r="P7" i="1256"/>
  <c r="P5" i="1256"/>
  <c r="P4" i="1256"/>
  <c r="U8" i="1254"/>
  <c r="T8" i="1254"/>
  <c r="S8" i="1254"/>
  <c r="R8" i="1254"/>
  <c r="Q8" i="1254"/>
  <c r="DB14" i="1248" l="1"/>
  <c r="BL14" i="1248"/>
  <c r="AQ14" i="1248"/>
  <c r="AA19" i="1244"/>
  <c r="S13" i="1258" l="1"/>
  <c r="N12" i="1256"/>
  <c r="N12" i="1255"/>
  <c r="M4" i="1255"/>
  <c r="P57" i="1254"/>
  <c r="O57" i="1254"/>
  <c r="J18" i="1252"/>
  <c r="Z19" i="1245"/>
</calcChain>
</file>

<file path=xl/sharedStrings.xml><?xml version="1.0" encoding="utf-8"?>
<sst xmlns="http://schemas.openxmlformats.org/spreadsheetml/2006/main" count="10627" uniqueCount="609">
  <si>
    <t xml:space="preserve">Zimbabwe </t>
  </si>
  <si>
    <t>Zambia</t>
  </si>
  <si>
    <t>Swaziland</t>
  </si>
  <si>
    <t>South Africa</t>
  </si>
  <si>
    <t>Seychelles</t>
  </si>
  <si>
    <t xml:space="preserve">Namibia </t>
  </si>
  <si>
    <t>Mozambique</t>
  </si>
  <si>
    <t>n.a</t>
  </si>
  <si>
    <t>Mauritius</t>
  </si>
  <si>
    <t>Malawi</t>
  </si>
  <si>
    <t>Madagascar</t>
  </si>
  <si>
    <t>Lesotho</t>
  </si>
  <si>
    <t>Back to Content Page</t>
  </si>
  <si>
    <t>Botswana</t>
  </si>
  <si>
    <t>Angola</t>
  </si>
  <si>
    <t>Country</t>
  </si>
  <si>
    <t xml:space="preserve"> </t>
  </si>
  <si>
    <t>TABLE OF CONTENTS</t>
  </si>
  <si>
    <t>Namibia</t>
  </si>
  <si>
    <t xml:space="preserve">Source: </t>
  </si>
  <si>
    <t>Source:</t>
  </si>
  <si>
    <t>Rural</t>
  </si>
  <si>
    <t>Urban</t>
  </si>
  <si>
    <t>Zimbabwe</t>
  </si>
  <si>
    <t xml:space="preserve">SADC - Total </t>
  </si>
  <si>
    <t>..</t>
  </si>
  <si>
    <t xml:space="preserve">Country </t>
  </si>
  <si>
    <t>Total</t>
  </si>
  <si>
    <t>...</t>
  </si>
  <si>
    <t xml:space="preserve">Country  </t>
  </si>
  <si>
    <t>United Republic of Tanzania</t>
  </si>
  <si>
    <t>2010</t>
  </si>
  <si>
    <t>2008</t>
  </si>
  <si>
    <t>Year</t>
  </si>
  <si>
    <t>Notes:</t>
  </si>
  <si>
    <t>Phosphate</t>
  </si>
  <si>
    <t>Domestic</t>
  </si>
  <si>
    <t>Democratic Republic of Congo</t>
  </si>
  <si>
    <t>…</t>
  </si>
  <si>
    <t>na</t>
  </si>
  <si>
    <t>---</t>
  </si>
  <si>
    <t>n.a.</t>
  </si>
  <si>
    <t xml:space="preserve">National Statistics Offices of Member States </t>
  </si>
  <si>
    <t>Definitions:</t>
  </si>
  <si>
    <t>kt of oil equivalent</t>
  </si>
  <si>
    <t>Producers of different types of electricity - public producers and self producers</t>
  </si>
  <si>
    <t>Total electricity production = total production by public providers + total by self producers</t>
  </si>
  <si>
    <t>Mauritius*</t>
  </si>
  <si>
    <t>Madagacsar</t>
  </si>
  <si>
    <t>Million Kilowatt-Hour</t>
  </si>
  <si>
    <t>Installed electricity capacity is the electricity production capacity of a particular facility. It is usually expressed in Megawatts (or sometimes even Gigawatts) and can come from hydraulic, nuclear, thermal, solar or wind power.</t>
  </si>
  <si>
    <t xml:space="preserve">(b)  Relevance to Sustainable/Unsustainable Development (theme/sub-theme):  Energy is </t>
  </si>
  <si>
    <t xml:space="preserve">2.  POLICY RELEVANCE </t>
  </si>
  <si>
    <t xml:space="preserve">Energy Use. </t>
  </si>
  <si>
    <t xml:space="preserve">(d)  Placement in the CSD Indicator Set:  Economic/Consumption and Production Patterns/ </t>
  </si>
  <si>
    <t xml:space="preserve">(c)  Unit of Measurement:  Megajoules (mJ) per $. </t>
  </si>
  <si>
    <t xml:space="preserve">(b)  Brief Definition:  Ratio of total energy use to GDP. </t>
  </si>
  <si>
    <t xml:space="preserve">(a)  Name:  Energy Use per unit of GDP. </t>
  </si>
  <si>
    <t xml:space="preserve">ENERGY USE PER UNIT OF GDP  (ENERGY INTENSITY) </t>
  </si>
  <si>
    <t>Definitions</t>
  </si>
  <si>
    <t>  </t>
  </si>
  <si>
    <t>GDP per unit of energy use is the PPP GDP per kilogram of oil equivalent of energy use. PPP GDP is gross domestic product converted to 2005 constant international dollars using purchasing power parity rates. An international dollar has the same purchasing power over GDP as a U.S. dollar has in the United States.</t>
  </si>
  <si>
    <t xml:space="preserve">where the per capita use of energy is less than one sixth that of the industrialized world. </t>
  </si>
  <si>
    <t xml:space="preserve">hand, limited access to energy is a serious constraint to development in the developing world, </t>
  </si>
  <si>
    <t xml:space="preserve">and a transition towards the environmentally friendly use of renewable resources.  On the other </t>
  </si>
  <si>
    <t xml:space="preserve">and prosperity to continue through gains  in energy efficiency rather than increased consumption </t>
  </si>
  <si>
    <t xml:space="preserve">represents a major challenge of sustainable development.  The long-term aim is for development </t>
  </si>
  <si>
    <t xml:space="preserve">a resource use and pollution point of view.  The decoupling of energy use from development </t>
  </si>
  <si>
    <t xml:space="preserve">production, use, and byproducts have resulted in major pressures on the environment, both from </t>
  </si>
  <si>
    <t xml:space="preserve">life.  Traditionally energy has been regarded as the engine of economic progress.  However, its </t>
  </si>
  <si>
    <t xml:space="preserve">a key factor in industrial development and in providing vital services that improve the quality of </t>
  </si>
  <si>
    <t xml:space="preserve">individual and industrial energy consumption patterns and the energy intensity of a society. </t>
  </si>
  <si>
    <t xml:space="preserve">(a)  Purpose:   The indicator is a widely used measure of access to and use of energy, </t>
  </si>
  <si>
    <t xml:space="preserve">(c)  Unit of Measurement:  Gigajoules. </t>
  </si>
  <si>
    <t xml:space="preserve">– available in a given year in a given country or geographical area. </t>
  </si>
  <si>
    <t xml:space="preserve">(b)  Brief Definition:  The per capita amount of energy  - liquids, solids, gases and electricity </t>
  </si>
  <si>
    <t xml:space="preserve">(a)  Name:  Annual energy consumption per capita. </t>
  </si>
  <si>
    <t>ANNUAL ENERGY CONSUMPTION PER CAPITA</t>
  </si>
  <si>
    <t>Sources:</t>
  </si>
  <si>
    <t>*359</t>
  </si>
  <si>
    <t>*378</t>
  </si>
  <si>
    <t>*374</t>
  </si>
  <si>
    <t>*363</t>
  </si>
  <si>
    <t>*223</t>
  </si>
  <si>
    <t>*229</t>
  </si>
  <si>
    <t>*222</t>
  </si>
  <si>
    <t>*213</t>
  </si>
  <si>
    <t>*96</t>
  </si>
  <si>
    <t>*108</t>
  </si>
  <si>
    <t>*106</t>
  </si>
  <si>
    <t>*102</t>
  </si>
  <si>
    <t>*419</t>
  </si>
  <si>
    <t>*435</t>
  </si>
  <si>
    <t>*424</t>
  </si>
  <si>
    <t>*406</t>
  </si>
  <si>
    <t>*34</t>
  </si>
  <si>
    <t>*36</t>
  </si>
  <si>
    <t>*29</t>
  </si>
  <si>
    <t>*30</t>
  </si>
  <si>
    <t>**113</t>
  </si>
  <si>
    <t>*109</t>
  </si>
  <si>
    <t>*98</t>
  </si>
  <si>
    <t>*75</t>
  </si>
  <si>
    <t>*74</t>
  </si>
  <si>
    <t>*268</t>
  </si>
  <si>
    <t>*283</t>
  </si>
  <si>
    <t>*236</t>
  </si>
  <si>
    <t>*235</t>
  </si>
  <si>
    <t>*233</t>
  </si>
  <si>
    <t>*43</t>
  </si>
  <si>
    <t>*41</t>
  </si>
  <si>
    <t>*42</t>
  </si>
  <si>
    <t>*40</t>
  </si>
  <si>
    <t>*13</t>
  </si>
  <si>
    <t>*12</t>
  </si>
  <si>
    <t>*431</t>
  </si>
  <si>
    <t>*405</t>
  </si>
  <si>
    <t>*323</t>
  </si>
  <si>
    <t>*322</t>
  </si>
  <si>
    <t>*319</t>
  </si>
  <si>
    <t>*46</t>
  </si>
  <si>
    <t>*44</t>
  </si>
  <si>
    <t>*57</t>
  </si>
  <si>
    <t>*753</t>
  </si>
  <si>
    <t>*733</t>
  </si>
  <si>
    <t>*672</t>
  </si>
  <si>
    <t>*614</t>
  </si>
  <si>
    <t>*608</t>
  </si>
  <si>
    <t>*597</t>
  </si>
  <si>
    <t>*7</t>
  </si>
  <si>
    <t>*817</t>
  </si>
  <si>
    <t>*795</t>
  </si>
  <si>
    <t>*731</t>
  </si>
  <si>
    <t>*668</t>
  </si>
  <si>
    <t xml:space="preserve">Lesotho </t>
  </si>
  <si>
    <t>*481</t>
  </si>
  <si>
    <t>*527</t>
  </si>
  <si>
    <t xml:space="preserve">Kilogram </t>
  </si>
  <si>
    <t>Thousand Metric Ton of Oil Equivalent</t>
  </si>
  <si>
    <t>Energy Consumption Per Capita</t>
  </si>
  <si>
    <t>Electricity</t>
  </si>
  <si>
    <t>Gas</t>
  </si>
  <si>
    <t>Liquids</t>
  </si>
  <si>
    <t>Solids</t>
  </si>
  <si>
    <t>Energy use refers to use of primary energy before transformation to other end-use fuels, which is equal to indigenous production plus imports and stock changes, minus exports and fuels supplied to ships and aircraft engaged in international transport.</t>
  </si>
  <si>
    <t>Definition:</t>
  </si>
  <si>
    <t>Access to electricity is measured as the percent of peoole that have a household electricity connectio. The electricity connection may vary by quantity (e.g., hours of availability in a day), quality (e.g., rated voltage and frequency), and use |(e.g., light bulb to a wide range of end-users).</t>
  </si>
  <si>
    <t>Access  to modern fuels is measured as the percent of people that use electricity, liquid fuels, or gaseous fuels as their primary fuel to satisfy their cooking needs. These fuels include liquified petroleum gas (LPG), natural gas, kerosene (including paraffin), thanol, and biofuels, but exclude all traditional biomass (e.g. , firewood, charcoal, dung, and crop residues)and coal (including coal dust and lignite)</t>
  </si>
  <si>
    <t>2005-06</t>
  </si>
  <si>
    <t>2006-07</t>
  </si>
  <si>
    <t>˃95.0</t>
  </si>
  <si>
    <t>Access to modern fuels</t>
  </si>
  <si>
    <t>Other</t>
  </si>
  <si>
    <t>Coal</t>
  </si>
  <si>
    <t>Dung</t>
  </si>
  <si>
    <t>Wood</t>
  </si>
  <si>
    <t>Charcoal</t>
  </si>
  <si>
    <t>Kerosene</t>
  </si>
  <si>
    <t>Percent</t>
  </si>
  <si>
    <t xml:space="preserve">Mauritius </t>
  </si>
  <si>
    <t>Street lighting</t>
  </si>
  <si>
    <t>Large Industrial</t>
  </si>
  <si>
    <t>South Africa - Winter/kWh</t>
  </si>
  <si>
    <t>South Africa - Summer/kWh</t>
  </si>
  <si>
    <t xml:space="preserve">South Africa - Basic charge </t>
  </si>
  <si>
    <t>Lesotho (LV)</t>
  </si>
  <si>
    <t>Medium Industrial</t>
  </si>
  <si>
    <t>South Africa - Winter &gt;3000kWh</t>
  </si>
  <si>
    <t>South Africa - Winter 2000&lt;3000kWh</t>
  </si>
  <si>
    <t>South Africa - Winter 1000&lt;2000kWh</t>
  </si>
  <si>
    <t>South Africa - Winter 500&lt;1000kWh</t>
  </si>
  <si>
    <t>South Africa - Winter 0&lt;500kWh</t>
  </si>
  <si>
    <t>South Africa - Summer &gt;3000kWh</t>
  </si>
  <si>
    <t>South Africa - Summer 2000&lt;3000kWh</t>
  </si>
  <si>
    <t>South Africa - Summer 1000&lt;2000kWh</t>
  </si>
  <si>
    <t>South Africa - Summer 500&lt;1000kWh</t>
  </si>
  <si>
    <t>South Africa - Summer 0&lt;500kWh</t>
  </si>
  <si>
    <t>South Africa - Basic charge/month &lt;50kVA</t>
  </si>
  <si>
    <t>Commercial</t>
  </si>
  <si>
    <t>South Afriica - &gt;3000kWh</t>
  </si>
  <si>
    <t>South Afriica - 2000&lt;3000kWh</t>
  </si>
  <si>
    <t>South Afriica - 1000&lt;2000kWh</t>
  </si>
  <si>
    <t>South Afriica - 500&lt;1000kWh</t>
  </si>
  <si>
    <t>South Afriica - 0&lt;500kWh</t>
  </si>
  <si>
    <t>South Africa - Basic charge/month</t>
  </si>
  <si>
    <t>US $</t>
  </si>
  <si>
    <t>Type of Customer</t>
  </si>
  <si>
    <t>Fuel prices refer to the pump prices of the most widely sold grade of gasoline. Prices have been converted from the local currency to U.S. dollars.</t>
  </si>
  <si>
    <t>Fuel prices refer to the pump prices of the most widely sold grade of diesel fuel. Prices have been converted from the local currency to U.S. dollars.</t>
  </si>
  <si>
    <t xml:space="preserve">Source:    </t>
  </si>
  <si>
    <t>Lesotho (M)</t>
  </si>
  <si>
    <t xml:space="preserve">Proportion of total water resources used = surface water and ground water withdrawal as percentage of total renewable water resources. Water withdrawal is the quantity of water removed from available sources for human use (in the agricultural, domestic and industrial sectors), expressed as a percentage of the total volume of water </t>
  </si>
  <si>
    <t>Total Natural Renewable Water Resources (TRWR_natural): The long-term average sum of internal renewable water resources (IRWR) and external natural renewable water resources (ERWR_natural). It corresponds to the maximum theoretical yearly amount of water actually available for a country at a given moment.</t>
  </si>
  <si>
    <r>
      <t>Water resources: total renewable (natural)</t>
    </r>
    <r>
      <rPr>
        <sz val="11"/>
        <color theme="1"/>
        <rFont val="Calibri"/>
        <family val="2"/>
        <scheme val="minor"/>
      </rPr>
      <t/>
    </r>
  </si>
  <si>
    <t>Total annual renewable fresh water available by country (km3)</t>
  </si>
  <si>
    <t>Renewable internal freshwater resources flows refer to internal renewable resources (internal river flows and groundwater from rainfall) in the country. Renewable internal freshwater resources per capita are calculated using the World Bank's population estimates.</t>
  </si>
  <si>
    <t>Billion Cubic Meter</t>
  </si>
  <si>
    <t>Percentage of urban and rural population connected to public water supply</t>
  </si>
  <si>
    <t>Public water supply = " public tap/tap water/standpipe</t>
  </si>
  <si>
    <t>South Africa - charge per Kl: &gt; 41kl</t>
  </si>
  <si>
    <t>South Africa - charge per Kl: 31-40 kl</t>
  </si>
  <si>
    <t>South Africa - charge per Kl: 21-30 kl</t>
  </si>
  <si>
    <t>South Africa - charge per Kl: 16-20 kl</t>
  </si>
  <si>
    <t>South Africa - charge per Kl: 11-15 kl</t>
  </si>
  <si>
    <t>South Africa - charge per Kl: 7-10 kl</t>
  </si>
  <si>
    <t>US Dollar</t>
  </si>
  <si>
    <t>Type of Tariff</t>
  </si>
  <si>
    <t>Number</t>
  </si>
  <si>
    <t>Implementing the SADC Regional Strategic Plan for Integrated Waters Resource Management (1999 -2004). Lessons and best practices</t>
  </si>
  <si>
    <t>UNData - Energy Statistics Database, http://data.un.org/Explorer.aspx?d=EDATA</t>
  </si>
  <si>
    <t xml:space="preserve">World Development Indicators &amp; Global Development Finance, The World Bank, www.data.worldbank.org </t>
  </si>
  <si>
    <t>World Development Indicators &amp; Global Development Finance, The World Bank, http://data.worldbank.org/</t>
  </si>
  <si>
    <t>Energy Access Situation in Developing Countries: A Review Focusing on the Least Developed Countries and Sub-Saharan Africa, World Health Organization and United Nations Development Program,  November 2009:  http://data.worldbank.org/indicator/EP.PMP.SGAS.CD/countries</t>
  </si>
  <si>
    <t>Worldwide Retail prices of gasoline (US cents per litre), German International Cooperation (GTZ). Www.gtz.de/fuelprices</t>
  </si>
  <si>
    <r>
      <t>Freshwater</t>
    </r>
    <r>
      <rPr>
        <b/>
        <sz val="11"/>
        <color theme="1"/>
        <rFont val="Tahoma"/>
        <family val="2"/>
      </rPr>
      <t xml:space="preserve"> : </t>
    </r>
    <r>
      <rPr>
        <sz val="11"/>
        <color theme="1"/>
        <rFont val="Tahoma"/>
        <family val="2"/>
      </rPr>
      <t>Surface water and ground water. While desalinated water, reused wastewater and saline water are used by different sectors, AQUASTAT does not consider any of these water types to be freshwater.</t>
    </r>
  </si>
  <si>
    <r>
      <t xml:space="preserve">Percentage of total actual renewable freshwater resources withdrawn: </t>
    </r>
    <r>
      <rPr>
        <sz val="11"/>
        <rFont val="Tahoma"/>
        <family val="2"/>
      </rPr>
      <t>Total freshwater withdrawn in a given year, expressed in percentage of the actual total renewable water resources (TRWR_actual). This parameter is an indication of the pressure on the renewable water resources</t>
    </r>
    <r>
      <rPr>
        <b/>
        <sz val="11"/>
        <rFont val="Tahoma"/>
        <family val="2"/>
      </rPr>
      <t>.</t>
    </r>
  </si>
  <si>
    <t>WHO/UNICEF Joint Monitoring Programme for Water Supply and Sanitation, Estimates for the improved Drinking-Water Sources . Updated March 2010. wssinfo.org</t>
  </si>
  <si>
    <t>Energy production - Refers to forms of primary energy--petroleum (crude oil, natural gas liquids, and oil from nonconventional sources), natural gas, solid fuels (coal, lignite, and other derived fuels), and combustible renewables and waste--and primary electricity, all converted into oil equivalents.</t>
  </si>
  <si>
    <t>Data for self producers are estimates as per data source notes: Madagascar (2000 - 2010); Malawi (20022008); United Republic of Tanzania (1999 - 2012)</t>
  </si>
  <si>
    <t>Data for both public and self producers are estimates as per data source notes: Malawi (2000 - 2001; 2009 - 2010)</t>
  </si>
  <si>
    <t xml:space="preserve">Mauritius  </t>
  </si>
  <si>
    <t xml:space="preserve">Definitions: </t>
  </si>
  <si>
    <t>UNSD - Statistical Yearbook, 50th Issue (* 2000 -2002), 53rd Issue, 56th issue (2006 data revised)</t>
  </si>
  <si>
    <t>Angola: The price of electricity in the national currency has not changed during these years. The different prices in dollars are results of exchange rate variation</t>
  </si>
  <si>
    <t>South Africa : The electricity tariffs are the approved tariffs from the National energy regulator of SA (NERSA) for the most representative municipality - Rand Values; Data was submitted in Rands by Statssa, converted to US$ using the average exchange rates for the relevant year</t>
  </si>
  <si>
    <t xml:space="preserve">Zimbabwe: In 2006 Zim dollar was revalued, that’s why the prices before 2006 appear as though they are higher than from 2006 -2007; Zimbabwe experinced hyperinflation from 2007 - 2008 </t>
  </si>
  <si>
    <t>Lesotho : Submitted in Maloti by BOS, converted to US$ using the average exchange rates for the year</t>
  </si>
  <si>
    <t>Mauritius : Mauritius kerosene excludes jet fuel</t>
  </si>
  <si>
    <t>South Africa : For kerosene: Average price calculated per annum (source: Department of Energy) - Regulated at wholesale level, therefore the prices in this table is that of whole sale; stats SA does not publish retail level prices; and converted to R per liter, from c per liter; SA does not publish tariffs; Submitted in Rands by Statssa, converted to US$ using the average exchange rates for the year</t>
  </si>
  <si>
    <t>Angola : Water supply parallel is measured in grade (0 to 10 m3 / Escalão (0 a 10 m3)); Water supply parallel is measured in 200 litres / (200Ltros Grade (0 to 10 m3)</t>
  </si>
  <si>
    <t>South Africa : Tariffs for the most representative municipality - in Rand value; Price data submitted in Rands by Statssa, converted to US$ using the average exchange rates for the year</t>
  </si>
  <si>
    <t>Seychelles: Water not a separate indicator in CPI. It is part of the energy index which include housing, cooking gas, electricity etc.</t>
  </si>
  <si>
    <t>Lesotho: Price data submitted in Maloti by BOS, converted to US$ using the average exchange rates for the year</t>
  </si>
  <si>
    <t>Per capita water availabity  [Total annual renewable water recources per capita) (m3)</t>
  </si>
  <si>
    <t>n.a..</t>
  </si>
  <si>
    <t xml:space="preserve">n.a. </t>
  </si>
  <si>
    <t>Lesotho (HV)</t>
  </si>
  <si>
    <t xml:space="preserve">Lesotho  </t>
  </si>
  <si>
    <t>Lesotho - (Band A. 0 to 5 Kilolitres)</t>
  </si>
  <si>
    <t>Lesotho - (Band B. &gt;5 to 10 Kilolitres)</t>
  </si>
  <si>
    <t>Lesotho - (Band C. &gt;10 to 15 Kilolitres)</t>
  </si>
  <si>
    <t>Lesotho - (Band D. ABOVE 15 Kilolitres)</t>
  </si>
  <si>
    <t xml:space="preserve">Symbols and Abbreviations </t>
  </si>
  <si>
    <t>Symbols</t>
  </si>
  <si>
    <t>Description</t>
  </si>
  <si>
    <t>Magnitude zero or the figure is not large enough to be measured with the smallest unit in the table.</t>
  </si>
  <si>
    <t>Not applicable</t>
  </si>
  <si>
    <t>Not available</t>
  </si>
  <si>
    <t>*</t>
  </si>
  <si>
    <t>Value is provisional or an estimate and is therefore likely to change.</t>
  </si>
  <si>
    <t>#</t>
  </si>
  <si>
    <t>Major break in the series.</t>
  </si>
  <si>
    <t>.</t>
  </si>
  <si>
    <t>A point (.) is used to indicate decimals.</t>
  </si>
  <si>
    <t>‘000</t>
  </si>
  <si>
    <t>Thousand</t>
  </si>
  <si>
    <t xml:space="preserve">% </t>
  </si>
  <si>
    <t>Cont’d</t>
  </si>
  <si>
    <t>Continued</t>
  </si>
  <si>
    <t xml:space="preserve">Yrs. </t>
  </si>
  <si>
    <t>Years</t>
  </si>
  <si>
    <t xml:space="preserve">Space </t>
  </si>
  <si>
    <t>A space separates thousands</t>
  </si>
  <si>
    <t>The totals given in the tables correspond to the sum of the individual values shown in each table, unless otherwise stated. Individual figures and percentages in tables may not add up to the corresponding total, because of rounding.</t>
  </si>
  <si>
    <t>n.e.s.</t>
  </si>
  <si>
    <t>The abbreviation n.e.s. indicates that the item in question is not elsewhere specified or included.</t>
  </si>
  <si>
    <t>Blank</t>
  </si>
  <si>
    <t>No response from Member State</t>
  </si>
  <si>
    <t>Ha</t>
  </si>
  <si>
    <t>Hectare</t>
  </si>
  <si>
    <t>g</t>
  </si>
  <si>
    <t>gramme</t>
  </si>
  <si>
    <t>kcal</t>
  </si>
  <si>
    <t>kilocalorie</t>
  </si>
  <si>
    <t>Abbreviations and Acronyms</t>
  </si>
  <si>
    <t xml:space="preserve">AfDB  </t>
  </si>
  <si>
    <t>African Development Bank</t>
  </si>
  <si>
    <t xml:space="preserve">CIF </t>
  </si>
  <si>
    <t>Cost, Insurance, and Freight</t>
  </si>
  <si>
    <t xml:space="preserve">COMTRADE </t>
  </si>
  <si>
    <t>United Nations Commodity Trade Statistics Database</t>
  </si>
  <si>
    <t xml:space="preserve">CPI   </t>
  </si>
  <si>
    <t>Consumer Price Index</t>
  </si>
  <si>
    <t xml:space="preserve">ECA  </t>
  </si>
  <si>
    <t>United Nations Economic Commission for Africa</t>
  </si>
  <si>
    <t xml:space="preserve">EU  </t>
  </si>
  <si>
    <t>European Union</t>
  </si>
  <si>
    <t>FAO</t>
  </si>
  <si>
    <t>United Nations Food and Agriculture Organization</t>
  </si>
  <si>
    <t>FANR</t>
  </si>
  <si>
    <t>SADC Directorate of Food Agriculture and Natural Resources</t>
  </si>
  <si>
    <t xml:space="preserve">GDP </t>
  </si>
  <si>
    <t>Gross Domestic Product</t>
  </si>
  <si>
    <t xml:space="preserve">ICT  </t>
  </si>
  <si>
    <t>Information and Communication Technology</t>
  </si>
  <si>
    <t>IEA</t>
  </si>
  <si>
    <t>International Energy Agency</t>
  </si>
  <si>
    <t>I&amp;S</t>
  </si>
  <si>
    <t>SADC Directorate of Infrastructure and Services</t>
  </si>
  <si>
    <t xml:space="preserve">ITU </t>
  </si>
  <si>
    <t xml:space="preserve">International Telecommunication Union </t>
  </si>
  <si>
    <t xml:space="preserve">IUCN </t>
  </si>
  <si>
    <t>International Union for Conservation of Nature</t>
  </si>
  <si>
    <t xml:space="preserve">NSO </t>
  </si>
  <si>
    <t>National Statistical Office</t>
  </si>
  <si>
    <t>PPP</t>
  </si>
  <si>
    <t>Purchasing Power Parity</t>
  </si>
  <si>
    <t>PPRM</t>
  </si>
  <si>
    <t>SADC Directorate of Policy, Planning and Resource Mobilization</t>
  </si>
  <si>
    <t xml:space="preserve">RISDP </t>
  </si>
  <si>
    <t xml:space="preserve">Regional Indicative Strategic Development Plan </t>
  </si>
  <si>
    <t xml:space="preserve">SADC  </t>
  </si>
  <si>
    <t>Southern Africa Development Community</t>
  </si>
  <si>
    <t xml:space="preserve">SSC </t>
  </si>
  <si>
    <t>SADC Statistics Committee</t>
  </si>
  <si>
    <t xml:space="preserve">UNSD </t>
  </si>
  <si>
    <t>United Nations Statistics Division</t>
  </si>
  <si>
    <t>UNCTAD</t>
  </si>
  <si>
    <t>United Nations Conference on Trade and Development</t>
  </si>
  <si>
    <t xml:space="preserve">UNWTO </t>
  </si>
  <si>
    <t>World Tourism Organization</t>
  </si>
  <si>
    <t xml:space="preserve">WHO </t>
  </si>
  <si>
    <t>World Health Orgnisation</t>
  </si>
  <si>
    <t>WB</t>
  </si>
  <si>
    <t>World Bank</t>
  </si>
  <si>
    <t xml:space="preserve">WTO </t>
  </si>
  <si>
    <t>World Trade Organization</t>
  </si>
  <si>
    <t>Symbols, Abbreviations and Acronyms</t>
  </si>
  <si>
    <t>The following symbols and abbreviations are used in the Yearbook tables:</t>
  </si>
  <si>
    <r>
      <t>Freshwater</t>
    </r>
    <r>
      <rPr>
        <b/>
        <sz val="11"/>
        <color theme="1"/>
        <rFont val="Tahoma"/>
        <family val="2"/>
      </rPr>
      <t xml:space="preserve"> : </t>
    </r>
    <r>
      <rPr>
        <sz val="11"/>
        <color theme="1"/>
        <rFont val="Tahoma"/>
        <family val="2"/>
      </rPr>
      <t>Surface water and ground water. While desalinated water, reused wastewater and saline water are used by different sectors, AQUASTAT does not consider any of these water types to be freshwater</t>
    </r>
  </si>
  <si>
    <t>Per capita water availabity  [Total annual renewable water recources per capita (m3)</t>
  </si>
  <si>
    <t>1 cubic kilometer = 1e+9 cubic meter = 1 000 000 000 cubic meter</t>
  </si>
  <si>
    <t>mio</t>
  </si>
  <si>
    <t>million</t>
  </si>
  <si>
    <t>1 sq. km</t>
  </si>
  <si>
    <t>100 Ha</t>
  </si>
  <si>
    <t>Lesotho (MV / HV)</t>
  </si>
  <si>
    <t>World Bank World Development Indicators, http://databank.worldbank.org/data/reports.aspx?source=world-development-indicators, downloaded 20 September 2016: Data for 2014 - Democratic Republic of Congo, Madagascar, Mozambique, Namibia, South Africa</t>
  </si>
  <si>
    <t>World Bank World Development Indicators, http://databank.worldbank.org/data/reports.aspx?source=world-development-indicators, downloaded 20 September 2016: Data for 2014 - Democratic Republic of Congo, Madagascar, Mozambique, Namibia</t>
  </si>
  <si>
    <t>World Development Indicators, http://databank.worldbank.org/data/reports.aspx?source=world-development-indicators: Data for 2012&amp;2014: Botswana, Democratic Republic Of Congo, Lesotho, Madagascar, Malawi, Mozambique, Namibia, South Africa, Swaziland, Tanzania, Zambia, Zimbabwe</t>
  </si>
  <si>
    <t xml:space="preserve">World Development Indicators, http://databank.worldbank.org/data/reports.aspx?source=world-development-indicators: Data for  2014: Botswana, Democratic Republic Of Congo, Lesotho, Madagascar, Malawi, Mozambique, Namibia, South Africa, Swaziland, Tanzania, Zambia </t>
  </si>
  <si>
    <t xml:space="preserve">World Development Indicators, http://databank.worldbank.org/data/reports.aspx?source=world-development-indicators: Data for  2014: Angola, Democratic Republic Of Congo, Lesotho, Madagascar, Malawi, Mozambique, Namibia, Seychelles, South Africa, Swaziland, Tanzania, Zambia </t>
  </si>
  <si>
    <t xml:space="preserve">World Development Indicators, http://databank.worldbank.org/data/reports.aspx?source=world-development-indicators: Data for  2014: Democratic Republic Of Congo, Lesotho, Madagascar, Mozambique, Namibia, Seychelles, South Africa, Swaziland, Tanzania, Zambia </t>
  </si>
  <si>
    <r>
      <rPr>
        <b/>
        <sz val="11"/>
        <rFont val="Tahoma"/>
        <family val="2"/>
      </rPr>
      <t>Freshwater</t>
    </r>
    <r>
      <rPr>
        <b/>
        <sz val="11"/>
        <color theme="1"/>
        <rFont val="Tahoma"/>
        <family val="2"/>
      </rPr>
      <t xml:space="preserve"> </t>
    </r>
    <r>
      <rPr>
        <sz val="11"/>
        <color theme="1"/>
        <rFont val="Tahoma"/>
        <family val="2"/>
      </rPr>
      <t>: Surface water and ground water. While desalinated water, reused wastewater and saline water are used by different sectors, AQUASTAT does not consider any of these water types to be freshwater</t>
    </r>
  </si>
  <si>
    <t xml:space="preserve">(a)  Purpose:  Trends in overall energy use relative to GDP indicate the general relationship of energy consumption to economic development and provide a rough basis for projecting energy consumption and its environmental impacts with economic growth.  For energy policy - making, however, sectoral or sub-sectoral energy intensities should be used. </t>
  </si>
  <si>
    <t xml:space="preserve">(b)  Relevance to Sustainable/Unsustainable Development (theme/sub-theme):  Energy is essential for economic and social development, but consumption of fossil fuels is the major cause of air pollution and climate change.  Improving energy efficiency and delinking economic development from energy consumption, particularly of fossil fuels, is essential to sustainable development. </t>
  </si>
  <si>
    <t xml:space="preserve">(d)  Placement in the CSD Indicator Set:  Economic/Consumption and Production Patterns/ Energy Use. </t>
  </si>
  <si>
    <t xml:space="preserve">(c) The ratio of energy use to GDP indicates the total energy being used to support economic and social activity.  It represents an aggregate of energy consumption resulting from a wide range of production and consumption activities.  In specific economic sectors and sub-sectors, the ratio of energy use to output or activity is the “energy intensity” (if the output is measured in economic units) or the “specific energy requirement” (if the output is measured in physical units such as tonnes or passenger-kilometers). </t>
  </si>
  <si>
    <t>1e+9 cubic meter = 1 000 000 000 cubic meter</t>
  </si>
  <si>
    <t xml:space="preserve">1 cubic kilometer  </t>
  </si>
  <si>
    <t>Member States</t>
  </si>
  <si>
    <t>DRC</t>
  </si>
  <si>
    <t>Tanzania</t>
  </si>
  <si>
    <r>
      <rPr>
        <b/>
        <sz val="10"/>
        <color theme="1"/>
        <rFont val="Tahoma"/>
        <family val="2"/>
      </rPr>
      <t>Source</t>
    </r>
    <r>
      <rPr>
        <sz val="10"/>
        <color theme="1"/>
        <rFont val="Tahoma"/>
        <family val="2"/>
      </rPr>
      <t>: National Statistical Offices of Member States, November 2016</t>
    </r>
  </si>
  <si>
    <t>Km</t>
  </si>
  <si>
    <t>1990</t>
  </si>
  <si>
    <t>1995</t>
  </si>
  <si>
    <t>2000</t>
  </si>
  <si>
    <t>2005</t>
  </si>
  <si>
    <t>2006</t>
  </si>
  <si>
    <t>2007</t>
  </si>
  <si>
    <t>2009</t>
  </si>
  <si>
    <t>4 433</t>
  </si>
  <si>
    <t>Motor Vehicles Per Thousand People</t>
  </si>
  <si>
    <t>2001</t>
  </si>
  <si>
    <t>2002</t>
  </si>
  <si>
    <t>2003</t>
  </si>
  <si>
    <t>2004</t>
  </si>
  <si>
    <t>Passenger Cars Per Thousand People</t>
  </si>
  <si>
    <t>Total Route-Km</t>
  </si>
  <si>
    <t>1980</t>
  </si>
  <si>
    <t>1985</t>
  </si>
  <si>
    <t>Million Passenger-Km</t>
  </si>
  <si>
    <t>1981</t>
  </si>
  <si>
    <t>1982</t>
  </si>
  <si>
    <t>1983</t>
  </si>
  <si>
    <t>1984</t>
  </si>
  <si>
    <t>1986</t>
  </si>
  <si>
    <t>1987</t>
  </si>
  <si>
    <t>1988</t>
  </si>
  <si>
    <t>1989</t>
  </si>
  <si>
    <t>1991</t>
  </si>
  <si>
    <t>1992</t>
  </si>
  <si>
    <t>1993</t>
  </si>
  <si>
    <t>1994</t>
  </si>
  <si>
    <t>1996</t>
  </si>
  <si>
    <t>1997</t>
  </si>
  <si>
    <t>1998</t>
  </si>
  <si>
    <t>1999</t>
  </si>
  <si>
    <t>`</t>
  </si>
  <si>
    <t>Million Ton-Km</t>
  </si>
  <si>
    <t xml:space="preserve">1 193.7 </t>
  </si>
  <si>
    <t xml:space="preserve">2 675.6 </t>
  </si>
  <si>
    <t xml:space="preserve">3 240.5 </t>
  </si>
  <si>
    <t>4 290.9</t>
  </si>
  <si>
    <t>2 610 316</t>
  </si>
  <si>
    <t>2 614 001</t>
  </si>
  <si>
    <t>Per 100 Inhabitants</t>
  </si>
  <si>
    <t>Number of Fixed Internet Subscriptions</t>
  </si>
  <si>
    <t>Subscriptions Per 100 Inhabitants</t>
  </si>
  <si>
    <t xml:space="preserve">Number </t>
  </si>
  <si>
    <t>Table 8.5.1  Mining Production in SADC,  2000-2015</t>
  </si>
  <si>
    <t>Minerals</t>
  </si>
  <si>
    <t>Unit of measurement</t>
  </si>
  <si>
    <t>Diamond</t>
  </si>
  <si>
    <t>000`s Carat</t>
  </si>
  <si>
    <t>Crude Oil</t>
  </si>
  <si>
    <t>Metric Tonne</t>
  </si>
  <si>
    <t>Liquefied Petroleum Gas (LPG)</t>
  </si>
  <si>
    <t>Natural Gas</t>
  </si>
  <si>
    <t>Million c.c</t>
  </si>
  <si>
    <t>Nickel</t>
  </si>
  <si>
    <t>Contained Metal (T)</t>
  </si>
  <si>
    <t>Copper</t>
  </si>
  <si>
    <t>Cobalt</t>
  </si>
  <si>
    <t>Matte</t>
  </si>
  <si>
    <t>Tonnes</t>
  </si>
  <si>
    <t>Gold</t>
  </si>
  <si>
    <t>Kg</t>
  </si>
  <si>
    <t>2 065 778</t>
  </si>
  <si>
    <t>Soda Ash</t>
  </si>
  <si>
    <t>243 369</t>
  </si>
  <si>
    <t>Diamond (artisanal)</t>
  </si>
  <si>
    <t>Diamond (industrial)</t>
  </si>
  <si>
    <t>Cassitérite</t>
  </si>
  <si>
    <t>t.m</t>
  </si>
  <si>
    <t>Coltan</t>
  </si>
  <si>
    <t>Wolframite</t>
  </si>
  <si>
    <t>Cuivre</t>
  </si>
  <si>
    <t>Zinc</t>
  </si>
  <si>
    <t>Or brut</t>
  </si>
  <si>
    <t>brls</t>
  </si>
  <si>
    <t>kg</t>
  </si>
  <si>
    <t xml:space="preserve">Chrome </t>
  </si>
  <si>
    <t>Ilménite</t>
  </si>
  <si>
    <t>Cement</t>
  </si>
  <si>
    <t>Limestone</t>
  </si>
  <si>
    <t>Gemistones</t>
  </si>
  <si>
    <t>Quarry Stone/Rock Aggregates</t>
  </si>
  <si>
    <t>Uranium Concentrates</t>
  </si>
  <si>
    <t>Bauxite</t>
  </si>
  <si>
    <t>Aluminium</t>
  </si>
  <si>
    <t>Tonnes (000`s)</t>
  </si>
  <si>
    <t>terajoule (000`s)</t>
  </si>
  <si>
    <t>Uranium</t>
  </si>
  <si>
    <t>short torns</t>
  </si>
  <si>
    <t>Tonne metal content</t>
  </si>
  <si>
    <t>5 070</t>
  </si>
  <si>
    <t>15 003</t>
  </si>
  <si>
    <t>18 040</t>
  </si>
  <si>
    <t>16 175</t>
  </si>
  <si>
    <t>11 174</t>
  </si>
  <si>
    <t>10 157</t>
  </si>
  <si>
    <t>-</t>
  </si>
  <si>
    <t xml:space="preserve">Tonne concentrate and metal contained </t>
  </si>
  <si>
    <t>kilogram metal content</t>
  </si>
  <si>
    <t>Carat</t>
  </si>
  <si>
    <t>1 902 484</t>
  </si>
  <si>
    <t>Manganese</t>
  </si>
  <si>
    <t>Tonnes metal content</t>
  </si>
  <si>
    <t>Lead</t>
  </si>
  <si>
    <t xml:space="preserve">Tonnes concentrate </t>
  </si>
  <si>
    <t>1000 kg</t>
  </si>
  <si>
    <t>Platinium Group Metals</t>
  </si>
  <si>
    <t>Silver</t>
  </si>
  <si>
    <t>Chromite</t>
  </si>
  <si>
    <t>kt</t>
  </si>
  <si>
    <t>Iron ore</t>
  </si>
  <si>
    <t>Lead Concentrate</t>
  </si>
  <si>
    <t>Manganese ore</t>
  </si>
  <si>
    <t>Uranium oxide</t>
  </si>
  <si>
    <t>Zinc (metal in concentrate)</t>
  </si>
  <si>
    <t>Crude Petroleum</t>
  </si>
  <si>
    <t>1 000bbl</t>
  </si>
  <si>
    <t>Iron Ore</t>
  </si>
  <si>
    <t>Metric tons (000`s)</t>
  </si>
  <si>
    <t>000s Carat</t>
  </si>
  <si>
    <t>Kgs</t>
  </si>
  <si>
    <t>Gemstone</t>
  </si>
  <si>
    <t>Tons</t>
  </si>
  <si>
    <t>Salt</t>
  </si>
  <si>
    <t>000 Tons</t>
  </si>
  <si>
    <t>Gypsum</t>
  </si>
  <si>
    <t>Pozzolana</t>
  </si>
  <si>
    <t>Tanzanite</t>
  </si>
  <si>
    <t>Kilogram</t>
  </si>
  <si>
    <t>000 Pounds</t>
  </si>
  <si>
    <t>Asbestos</t>
  </si>
  <si>
    <t>t</t>
  </si>
  <si>
    <t xml:space="preserve">Cobalt </t>
  </si>
  <si>
    <t>Graphite</t>
  </si>
  <si>
    <t>Palladium</t>
  </si>
  <si>
    <t xml:space="preserve">Phosphate </t>
  </si>
  <si>
    <t xml:space="preserve">Platinum </t>
  </si>
  <si>
    <t>Rhodium</t>
  </si>
  <si>
    <t>Rhuthenium</t>
  </si>
  <si>
    <t>Eswatini</t>
  </si>
  <si>
    <t>Comoros</t>
  </si>
  <si>
    <t>NA</t>
  </si>
  <si>
    <t>No data received</t>
  </si>
  <si>
    <t>TRANSPORT</t>
  </si>
  <si>
    <t xml:space="preserve">INFORMATION AND </t>
  </si>
  <si>
    <t>COMMUNICATIONS</t>
  </si>
  <si>
    <t xml:space="preserve"> TECHNOLOGY</t>
  </si>
  <si>
    <t>ENERGY</t>
  </si>
  <si>
    <t>Total Primary Energy Consumption, Kt of Oil Equivalent</t>
  </si>
  <si>
    <t xml:space="preserve">Comoros </t>
  </si>
  <si>
    <t>WATER</t>
  </si>
  <si>
    <t>INFRASTRUCTURE</t>
  </si>
  <si>
    <t>Electricity - total net installed capacity of electric power plants, main activity &amp; autoproducer</t>
  </si>
  <si>
    <r>
      <t xml:space="preserve">Energy use per PPP GDP is the kilogram of oil equivalent of energy use per constant PPP GDP. Energy use refers to use of primary energy before transformation to other end-use fuels, which is equal to indigenous production plus imports and stock changes, minus exports and fuels supplied to ships and aircraft engaged in international transport. PPP GDP is gross domestic product converted to </t>
    </r>
    <r>
      <rPr>
        <sz val="11"/>
        <color rgb="FFFF0000"/>
        <rFont val="Tahoma"/>
        <family val="2"/>
      </rPr>
      <t>2017</t>
    </r>
    <r>
      <rPr>
        <sz val="11"/>
        <color theme="1"/>
        <rFont val="Tahoma"/>
        <family val="2"/>
      </rPr>
      <t xml:space="preserve"> constant international dollars using purchasing power parity rates. An international dollar has the same purchasing power over GDP as a U.S. dollar has in the United States.</t>
    </r>
  </si>
  <si>
    <t>World Development Indicators, The World Bank, www.data.worldbank.org. Downloaded 13 October 2021</t>
  </si>
  <si>
    <t>Constant 2017 PPP $ pr kg of oil equivalent</t>
  </si>
  <si>
    <t>World Development Indicators , The World Bank, http://data.worldbank.org/, Downloaded 13 October 2021</t>
  </si>
  <si>
    <t>World Bank World Development Indicators, https://databank.worldbank.org/source/world-development-indicators#, downloaded 13 October 2021: Data for 2016-2020 for all Member States</t>
  </si>
  <si>
    <t>% of population</t>
  </si>
  <si>
    <t xml:space="preserve">7 265.3 </t>
  </si>
  <si>
    <t>10 788.2</t>
  </si>
  <si>
    <t xml:space="preserve"> 11 696.9 </t>
  </si>
  <si>
    <t>13 467.3</t>
  </si>
  <si>
    <t>United Nations Energy Statistics Pocketbookn 2021: https://unstats.un.org/unsd/energystats/pubs/documents/2021pb-web.pdf</t>
  </si>
  <si>
    <t>Back to content page</t>
  </si>
  <si>
    <t xml:space="preserve">Table 3.1.1 Total Road Network in SADC, Km, 1990-2020, Selected Years </t>
  </si>
  <si>
    <t>Table 3.1.2  Motor Vehicle Fleet in SADC,  2007-2020</t>
  </si>
  <si>
    <t>Table 3.1.3  Motor Vehicle Fleet in SADC, Per Thousand People, 2000-2020</t>
  </si>
  <si>
    <t>Table 3.1.4  Passenger Car Fleet in SADC, Per Thousand People, 2000-2020</t>
  </si>
  <si>
    <t>Table 3.1.5  Railway Line Route Length in SADC, Total Route-Km, 1980-2020</t>
  </si>
  <si>
    <t>Table 3.1.6 Passengers Carried through SADC Railways,  Million Passenger-Km, 1980-2020</t>
  </si>
  <si>
    <t>Table 3.1.7 Goods Transported through SADC Railways, Tons, 2007-2020</t>
  </si>
  <si>
    <t>Table 3.1.8 Goods Transported through SADC Railways,  Million Ton-Km, 1980-2020</t>
  </si>
  <si>
    <t>Table 3.1.9 Air Transport - Freight in SADC, Million Ton-Km, 1980-2020</t>
  </si>
  <si>
    <t>Table 3.1.10 Air Transport - Passengers Carried in SADC, Number, 1980-2020</t>
  </si>
  <si>
    <t>Table 3.1.11 Air Tansport - Registered Carrier Departures Worldwide of SADC, Number, 1980-2020</t>
  </si>
  <si>
    <t>3.  INFRASTRUCTURE</t>
  </si>
  <si>
    <t>3.1. TRANSPORT</t>
  </si>
  <si>
    <t>Table 3.2.1  Telecommunication Services - Fixed Telephone Lines in SADC, Number, 2000-2020</t>
  </si>
  <si>
    <t>Table 3.2.2  Telecommunication Services - Fixed Telephone Lines, Per 100 Inhabitants in SADC, 2000-2020</t>
  </si>
  <si>
    <t>Table 3.2.3  Internet Services - Fixed broadband, Number of  Subscriptions in SADC, 2002-2020</t>
  </si>
  <si>
    <t>Table 3.2.4  Internet Services - Fixed broadband, Density Per  100 Inhabitants in SADC, 2002-2020</t>
  </si>
  <si>
    <t>Table 3.2.5  Internet Services - Fixed Internet Subscriptions, Number of  Subscriptions in SADC, 2000  - 2020</t>
  </si>
  <si>
    <t>Table 3.2.6  Internet Services - Fixed Internet Subscriptions, Density Per  100 Inhabitants in SADC, 2000  - 2020</t>
  </si>
  <si>
    <t>Table 3.2.7  Internet Users Per 100 Inhabitants in SADC, 2000-2020</t>
  </si>
  <si>
    <t>Table 3.2.8 Mobile Cellular Subscribers, Number of  Subscriptions in SADC, 2000-2020</t>
  </si>
  <si>
    <t>Table 3.2.9 Mobile Cellular Subscribers, Density Per  100 Inhabitants in SADC, 2000-2020</t>
  </si>
  <si>
    <t>Table 3.2.10 Individuals using the Internet (% of population), 2000-2020</t>
  </si>
  <si>
    <t>3.2. INFORMATION AND COMMUNICATION TECHNOLOGY</t>
  </si>
  <si>
    <t>3.3. ENERGY</t>
  </si>
  <si>
    <r>
      <t>Table 3.3.1  Energy production in SADC, kt of oil equivalent, 1980 -</t>
    </r>
    <r>
      <rPr>
        <b/>
        <sz val="11"/>
        <rFont val="Tahoma"/>
        <family val="2"/>
      </rPr>
      <t>2015</t>
    </r>
  </si>
  <si>
    <t>Table 3.3.2 Total Electricity Production in SADC,  Million Kilowatt-Hour, 1990-2020</t>
  </si>
  <si>
    <t>Table 3.3.4  Total Net Installed Capacity of  Electricity Power Plants in SADC,   Thousand Kilowatt, 1990 - 2020</t>
  </si>
  <si>
    <t>Table 3.3.7 Energy Consumption in SADC, Total and Per Capita, by Source of Commercial Energy, 2000-2020</t>
  </si>
  <si>
    <t>Table 3.3.8  Energy Consumption Per Capita, kWh 2018</t>
  </si>
  <si>
    <t>Table 3.3.9 Total Energy Use in SADC, Kt of Oil Equivalent, 1980 -2020</t>
  </si>
  <si>
    <t xml:space="preserve">Table 3.3.12  Fuels Used in SADC for Cooking and Access to Modern Fuels in SADC, Percent Total  Population, Latest Year </t>
  </si>
  <si>
    <t>Table 3.3.14 Electricity Tariffs in SADC by Type of Customer, US $ , 2001 -2020</t>
  </si>
  <si>
    <t>Table 3.3.18 Electricity consumption (Million Kilowatt-hours) in SADC, 2000-2020</t>
  </si>
  <si>
    <t>Table 3.3.19 Electricity consumption by industry and construction (Million Kilowatt-hours) in SADC, 2000-2020</t>
  </si>
  <si>
    <t>Table 3.3.20 Electricity consumption by households (Million Kilowatt-hours) in SADC, 2000-2020</t>
  </si>
  <si>
    <t>Table 3.3.21 Electricity Imports  (Million Kilowatt-hours) in SADC, 2000-2020</t>
  </si>
  <si>
    <t>Table 3.3.1  Energy production in SADC, kt of oil equivalent, 1980 -2015</t>
  </si>
  <si>
    <t>Table 3.3.10  Total Energy Use Per Capita in SADC, Kg of Oil Equivalent, 1980 - 2020</t>
  </si>
  <si>
    <t>3.4. WATER</t>
  </si>
  <si>
    <t>Table 3.4.1 Total Annual Renewable Water Resources Available in SADC, 1990 - 2020, Selected years</t>
  </si>
  <si>
    <t>Table 3.4.2 Total annual renewable internal water resources per capita in SADC, 1982 -  2020, Selected years</t>
  </si>
  <si>
    <t>Table 3.4.3 Total Annual Freshwater Withdrawals in SADC, Billion Cubic Meter, 1987 - 2020, Selected Years</t>
  </si>
  <si>
    <t xml:space="preserve">Table 3.4.4 Percentage of Total Annual Freshwater Withdrawals Used for Domestic Use in SADC, 1987 - 2020, Selected Years </t>
  </si>
  <si>
    <t>Table 3.4.5  Percentage of Total Annual Freshwater Withdrawals Used for Agriculture (Irrigation) in SADC, 1987 - 2020, Selected Years</t>
  </si>
  <si>
    <t>Table 3.4.6  Percentage of Total Annual Freshwater Withdrawals Used for Industry in SADC, 1987 - 2020, Selected Years</t>
  </si>
  <si>
    <t>Table 3.4.8   Water Tariffs in SADC, US $ per m3, 2001 - 2020</t>
  </si>
  <si>
    <t>National Statistical Offices website for Botswana and South Africa, October 2021</t>
  </si>
  <si>
    <t>National Statistical Offices of Member States for Mauritius, Mozambique and Zimbabwe, September 2021</t>
  </si>
  <si>
    <t>National Statistical Offices website for Botswana , October 2021</t>
  </si>
  <si>
    <t>World Bank : https://data.worldbank.org/indicator/, Downloaded 2 November 2021</t>
  </si>
  <si>
    <t>World Bank : https://data.worldbank.org/indicator/, Downloaded 2 November 2021. Botswana, Madagascar, Seychelles, Tanzania, Zambia (2016-2020).Angola, DRC,  Namibia (2014-2020). Eswatini, Lesotho,South Africa (2015-2020). Comoros 2000-2020.</t>
  </si>
  <si>
    <t>World Bank : https://data.worldbank.org/indicator/, Downloaded 2 November 2021. Botswana, Eswatini, Lesotho,Madagascar, Mozambique, Seychelles, Zambia (2016-2020).Angola, DRC,  Namibia, South Africa (2014-2020). Tanzania (2011-2020). Comoros 2007-2020.</t>
  </si>
  <si>
    <t>FAO : https://www.fao.org/aquastat/statistics/, Downloaded 6 November 2021. All Member States except Mauritius and Zimbabwe for 2017 and 2018</t>
  </si>
  <si>
    <t>FAO : https://www.fao.org/aquastat/statistics/, Downloaded 6 November 2021. All Member States except Mauritius (2016-2020)</t>
  </si>
  <si>
    <t>FAO : https://www.fao.org/aquastat/statistics/, Downloaded 6 November 2021. All Member States except Mauritius and Zimbabwe (2016-2020)</t>
  </si>
  <si>
    <t>UNData-Energy Statistics, http://data.un.org/Data.aspx?d=EDATA&amp;f=cmID%3aEC, Downloaded November 2021, except for Mauritius and South Africa</t>
  </si>
  <si>
    <t>World Bank: https://data.worldbank.org/indicator/EG.USE.COMM.GD.PP.KD, Downloaded 13 October 2021</t>
  </si>
  <si>
    <t>UNData-Energy Statistics, http://data.un.org/Data.aspx?d=EDATA&amp;f=cmID%3aEC, Downloaded 13 October 2021</t>
  </si>
  <si>
    <t>UNData-Energy Statistics, http://data.un.org/Data.aspx?d=EDATA&amp;f=cmID%3aEC, Downloaded November 2021, except for Mauritius (2000-2020), South Africa (2002-2020) and Zimbabwe (2016-2020)</t>
  </si>
  <si>
    <t>World Bank : https://data.worldbank.org/indicator/, Downloaded 2 November 2021, except for Mauritius and Zimbabwe</t>
  </si>
  <si>
    <t>World Bank : https://data.worldbank.org/indicator/, Downloaded 2 November 2021, except for Mauritius, Mozambique and Zimbabwe</t>
  </si>
  <si>
    <t xml:space="preserve">World Bank : https://data.worldbank.org/indicator/, Downloaded 2 November 2021, except for Mauritius, Mozambique and Zimbabwe. </t>
  </si>
  <si>
    <t>Statistics South Africa (for data for 2019)</t>
  </si>
  <si>
    <t>INSEED</t>
  </si>
  <si>
    <t>Institut National des Statistiques et des Etudes Economiques</t>
  </si>
  <si>
    <t>UN Energy statistics Pockebook: https://unstats.un.org/unsd/energystats/pubs/yearbook/2018/t01.pdf</t>
  </si>
  <si>
    <t>Table 3.3.3 Total Energy supply,  Petajoules, Selected years</t>
  </si>
  <si>
    <t>Central Statistics Office, Mauritius</t>
  </si>
  <si>
    <t>Table 3.3.15 Pump prices for gasoline in SADC in US cents per litre, 1991 - 2015 Selected Years</t>
  </si>
  <si>
    <t>Table 3.3.17  Price for Kerosene in SADC, US $ per litre, 2000 - 2015</t>
  </si>
  <si>
    <r>
      <t xml:space="preserve">Table 3.3.13 Inflation rate in SADC for Energy, 2010 - </t>
    </r>
    <r>
      <rPr>
        <b/>
        <sz val="11"/>
        <rFont val="Tahoma"/>
        <family val="2"/>
      </rPr>
      <t>2020</t>
    </r>
  </si>
  <si>
    <t>Table 3.4.9  Inflation rate for Water in SADC, 2010 -2020</t>
  </si>
  <si>
    <t>Table 3.3.13 Inflation rate in SADC for Energy, 2010 - 2020</t>
  </si>
  <si>
    <t>Table 3.3.8  Energy Consumption Per Capita, kWh, 2018</t>
  </si>
  <si>
    <r>
      <t>0.61</t>
    </r>
    <r>
      <rPr>
        <vertAlign val="superscript"/>
        <sz val="11"/>
        <color theme="1"/>
        <rFont val="Tahoma"/>
        <family val="2"/>
      </rPr>
      <t xml:space="preserve"> *</t>
    </r>
  </si>
  <si>
    <r>
      <t xml:space="preserve">48.4 </t>
    </r>
    <r>
      <rPr>
        <vertAlign val="superscript"/>
        <sz val="11"/>
        <color theme="1"/>
        <rFont val="Tahoma"/>
        <family val="2"/>
      </rPr>
      <t>*</t>
    </r>
  </si>
  <si>
    <r>
      <t xml:space="preserve">50.1 </t>
    </r>
    <r>
      <rPr>
        <vertAlign val="superscript"/>
        <sz val="11"/>
        <color theme="1"/>
        <rFont val="Tahoma"/>
        <family val="2"/>
      </rPr>
      <t>*</t>
    </r>
  </si>
  <si>
    <r>
      <t xml:space="preserve">1.5 </t>
    </r>
    <r>
      <rPr>
        <vertAlign val="superscript"/>
        <sz val="11"/>
        <color theme="1"/>
        <rFont val="Tahoma"/>
        <family val="2"/>
      </rPr>
      <t>*</t>
    </r>
  </si>
  <si>
    <t>SADC Sectoral statistics database 2020</t>
  </si>
  <si>
    <t>Table 3.3.5  Energy use (kg of oil equivalent) in SADC per $1 000 GDP (constant 2017 PPP), 1990-2015</t>
  </si>
  <si>
    <t>Table 3.3.6 GDP per unit of energy use (constant 2017 PPP $ per kg of oil equivalent) in SADC, 1990-2015</t>
  </si>
  <si>
    <t>Table 3.3.10  Total Energy Use Per Capita in SADC, Kg of Oil Equivalent, 1980 - 2015</t>
  </si>
  <si>
    <t>Table 3.3.11 Percentage of Population in SADC With Access to Electricity, 2009 - 2019</t>
  </si>
  <si>
    <t>Table 3.3.16 Pump prices for diesel in SADC in US cents per litre, 1991-2016, Selected Years</t>
  </si>
  <si>
    <t>Table 3.3.22 Electricity Exports  (Million Kilowatt-hours) in SADC, 2000-2019</t>
  </si>
  <si>
    <t>Table 3.4.7  Percentage  Population Connected to Public Water Supply in SADC, (%), 1988 - 2015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</si>
</sst>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1" formatCode="_-* #,##0_-;\-* #,##0_-;_-* &quot;-&quot;_-;_-@_-"/>
    <numFmt numFmtId="43" formatCode="_-* #,##0.00_-;\-* #,##0.00_-;_-* &quot;-&quot;??_-;_-@_-"/>
    <numFmt numFmtId="164" formatCode="_(* #,##0.00_);_(* \(#,##0.00\);_(* &quot;-&quot;??_);_(@_)"/>
    <numFmt numFmtId="165" formatCode="_ * #,##0.00_ ;_ * \-#,##0.00_ ;_ * &quot;-&quot;??_ ;_ @_ "/>
    <numFmt numFmtId="166" formatCode="#\ ###\ ##0.0"/>
    <numFmt numFmtId="167" formatCode="0.0"/>
    <numFmt numFmtId="168" formatCode="#\ ##0"/>
    <numFmt numFmtId="169" formatCode="#,##0.0"/>
    <numFmt numFmtId="171" formatCode="#\ ###\ ##0"/>
    <numFmt numFmtId="172" formatCode="0.000"/>
    <numFmt numFmtId="174" formatCode="#\ ###\ ###\ ##0.0\ "/>
    <numFmt numFmtId="175" formatCode="#\ ##0.0"/>
    <numFmt numFmtId="176" formatCode="#\ ##0.0\ "/>
    <numFmt numFmtId="179" formatCode="&quot;   &quot;@"/>
    <numFmt numFmtId="180" formatCode="&quot;      &quot;@"/>
    <numFmt numFmtId="181" formatCode="&quot;         &quot;@"/>
    <numFmt numFmtId="182" formatCode="&quot;            &quot;@"/>
    <numFmt numFmtId="183" formatCode="&quot;               &quot;@"/>
    <numFmt numFmtId="184" formatCode="_-* #,##0.00\ _€_-;\-* #,##0.00\ _€_-;_-* &quot;-&quot;??\ _€_-;_-@_-"/>
    <numFmt numFmtId="185" formatCode="_-* #,##0.00\ _F_-;\-* #,##0.00\ _F_-;_-* &quot;-&quot;??\ _F_-;_-@_-"/>
    <numFmt numFmtId="186" formatCode="&quot;$&quot;#,##0;\-&quot;$&quot;#,##0"/>
    <numFmt numFmtId="187" formatCode="_-* #,##0.00\ [$€-1]_-;\-* #,##0.00\ [$€-1]_-;_-* &quot;-&quot;??\ [$€-1]_-"/>
    <numFmt numFmtId="188" formatCode="0_)"/>
    <numFmt numFmtId="189" formatCode="_-&quot;£&quot;* #,##0_-;\-&quot;£&quot;* #,##0_-;_-&quot;£&quot;* &quot;-&quot;_-;_-@_-"/>
    <numFmt numFmtId="190" formatCode="_-&quot;£&quot;* #,##0.00_-;\-&quot;£&quot;* #,##0.00_-;_-&quot;£&quot;* &quot;-&quot;??_-;_-@_-"/>
    <numFmt numFmtId="191" formatCode="_-&quot;¢&quot;* #,##0_-;\-&quot;¢&quot;* #,##0_-;_-&quot;¢&quot;* &quot;-&quot;_-;_-@_-"/>
    <numFmt numFmtId="192" formatCode="_-&quot;¢&quot;* #,##0.00_-;\-&quot;¢&quot;* #,##0.00_-;_-&quot;¢&quot;* &quot;-&quot;??_-;_-@_-"/>
    <numFmt numFmtId="193" formatCode="[&gt;=0.05]#,##0.0;[&lt;=-0.05]\-#,##0.0;?0.0"/>
    <numFmt numFmtId="194" formatCode="[Black]#,##0.0;[Black]\-#,##0.0;;"/>
    <numFmt numFmtId="195" formatCode="[Black][&gt;0.05]#,##0.0;[Black][&lt;-0.05]\-#,##0.0;;"/>
    <numFmt numFmtId="196" formatCode="[Black][&gt;0.5]#,##0;[Black][&lt;-0.5]\-#,##0;;"/>
    <numFmt numFmtId="197" formatCode="_-* #,##0_-;_-* #,##0\-;_-* &quot;-&quot;_-;_-@_-"/>
    <numFmt numFmtId="198" formatCode="\$#,##0.00\ ;\(\$#,##0.00\)"/>
    <numFmt numFmtId="199" formatCode="&quot;ج.م.&quot;\ #,##0_-;[Red]&quot;ج.م.&quot;\ #,##0\-"/>
    <numFmt numFmtId="200" formatCode="&quot;ج.م.&quot;\ #,##0.00_-;[Red]&quot;ج.م.&quot;\ #,##0.00\-"/>
    <numFmt numFmtId="201" formatCode="###\ ###\ ###\ ##0.00"/>
    <numFmt numFmtId="204" formatCode="_(&quot;$&quot;* #,##0_);_(&quot;$&quot;* \(#,##0\);_(&quot;$&quot;* &quot;-&quot;_);_(@_)"/>
    <numFmt numFmtId="205" formatCode="_(&quot;$&quot;* #,##0.00_);_(&quot;$&quot;* \(#,##0.00\);_(&quot;$&quot;* &quot;-&quot;??_);_(@_)"/>
    <numFmt numFmtId="206" formatCode="_-&quot;$&quot;* #,##0.00_-;\-&quot;$&quot;* #,##0.00_-;_-&quot;$&quot;* &quot;-&quot;??_-;_-@_-"/>
    <numFmt numFmtId="207" formatCode="dd\-mmm\-yy_)"/>
  </numFmts>
  <fonts count="1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font>
    <font>
      <sz val="10"/>
      <name val="Arial"/>
      <family val="2"/>
    </font>
    <font>
      <b/>
      <sz val="10"/>
      <name val="Arial"/>
      <family val="2"/>
    </font>
    <font>
      <sz val="11"/>
      <color indexed="8"/>
      <name val="Calibri"/>
      <family val="2"/>
    </font>
    <font>
      <sz val="10"/>
      <color indexed="8"/>
      <name val="Arial"/>
      <family val="2"/>
    </font>
    <font>
      <sz val="10"/>
      <name val="MS Sans Serif"/>
      <family val="2"/>
    </font>
    <font>
      <u/>
      <sz val="11"/>
      <color theme="10"/>
      <name val="Calibri"/>
      <family val="2"/>
      <scheme val="minor"/>
    </font>
    <font>
      <u/>
      <sz val="10"/>
      <color indexed="12"/>
      <name val="MS Sans Serif"/>
      <family val="2"/>
    </font>
    <font>
      <u/>
      <sz val="11"/>
      <color indexed="12"/>
      <name val="Calibri"/>
      <family val="2"/>
    </font>
    <font>
      <u/>
      <sz val="10"/>
      <color theme="10"/>
      <name val="Arial"/>
      <family val="2"/>
    </font>
    <font>
      <sz val="10"/>
      <color theme="1"/>
      <name val="Arial"/>
      <family val="2"/>
    </font>
    <font>
      <sz val="8"/>
      <name val="Arial"/>
      <family val="2"/>
    </font>
    <font>
      <sz val="11"/>
      <name val="Tahoma"/>
      <family val="2"/>
    </font>
    <font>
      <b/>
      <sz val="11"/>
      <name val="Tahoma"/>
      <family val="2"/>
    </font>
    <font>
      <b/>
      <sz val="11"/>
      <color indexed="8"/>
      <name val="Calibri"/>
      <family val="2"/>
    </font>
    <font>
      <sz val="10"/>
      <name val="Times New Roman"/>
      <family val="1"/>
    </font>
    <font>
      <sz val="11"/>
      <color indexed="10"/>
      <name val="Calibri"/>
      <family val="2"/>
    </font>
    <font>
      <b/>
      <sz val="8"/>
      <color indexed="10"/>
      <name val="Tahoma"/>
      <family val="2"/>
    </font>
    <font>
      <b/>
      <sz val="11"/>
      <color indexed="8"/>
      <name val="Tahoma"/>
      <family val="2"/>
    </font>
    <font>
      <sz val="11"/>
      <color indexed="8"/>
      <name val="Tahoma"/>
      <family val="2"/>
    </font>
    <font>
      <sz val="11"/>
      <color rgb="FFFF0000"/>
      <name val="Tahoma"/>
      <family val="2"/>
    </font>
    <font>
      <sz val="11"/>
      <color theme="1"/>
      <name val="Tahoma"/>
      <family val="2"/>
    </font>
    <font>
      <b/>
      <sz val="11"/>
      <color rgb="FFFF0000"/>
      <name val="Tahoma"/>
      <family val="2"/>
    </font>
    <font>
      <sz val="12"/>
      <color theme="1"/>
      <name val="Calibri"/>
      <family val="2"/>
      <scheme val="minor"/>
    </font>
    <font>
      <b/>
      <sz val="11"/>
      <name val="Calibri"/>
      <family val="2"/>
      <scheme val="minor"/>
    </font>
    <font>
      <sz val="11"/>
      <color rgb="FFC00000"/>
      <name val="Tahoma"/>
      <family val="2"/>
    </font>
    <font>
      <sz val="12"/>
      <name val="Helv"/>
    </font>
    <font>
      <b/>
      <sz val="13"/>
      <color indexed="9"/>
      <name val="Verdana"/>
      <family val="2"/>
    </font>
    <font>
      <b/>
      <sz val="10"/>
      <color indexed="8"/>
      <name val="Verdana"/>
      <family val="2"/>
    </font>
    <font>
      <b/>
      <sz val="10"/>
      <color indexed="54"/>
      <name val="Verdana"/>
      <family val="2"/>
    </font>
    <font>
      <sz val="11"/>
      <color indexed="8"/>
      <name val="Verdana"/>
      <family val="2"/>
    </font>
    <font>
      <b/>
      <sz val="11"/>
      <color theme="1"/>
      <name val="Tahoma"/>
      <family val="2"/>
    </font>
    <font>
      <u/>
      <sz val="11"/>
      <color theme="10"/>
      <name val="Tahoma"/>
      <family val="2"/>
    </font>
    <font>
      <b/>
      <sz val="10"/>
      <color indexed="8"/>
      <name val="Arial"/>
      <family val="2"/>
    </font>
    <font>
      <sz val="12"/>
      <color theme="1"/>
      <name val="Tahoma"/>
      <family val="2"/>
    </font>
    <font>
      <b/>
      <sz val="12"/>
      <name val="Tahoma"/>
      <family val="2"/>
    </font>
    <font>
      <sz val="9"/>
      <name val="Times New Roman"/>
      <family val="1"/>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color indexed="8"/>
      <name val="Verdana"/>
      <family val="2"/>
    </font>
    <font>
      <i/>
      <sz val="10"/>
      <color indexed="8"/>
      <name val="Verdana"/>
      <family val="2"/>
    </font>
    <font>
      <sz val="10"/>
      <color indexed="54"/>
      <name val="Verdana"/>
      <family val="2"/>
    </font>
    <font>
      <b/>
      <sz val="11"/>
      <color indexed="8"/>
      <name val="Verdana"/>
      <family val="2"/>
    </font>
    <font>
      <sz val="10"/>
      <color indexed="9"/>
      <name val="Verdana"/>
      <family val="2"/>
    </font>
    <font>
      <b/>
      <sz val="12"/>
      <color indexed="9"/>
      <name val="Verdana"/>
      <family val="2"/>
    </font>
    <font>
      <sz val="11"/>
      <color indexed="8"/>
      <name val="Arial"/>
      <family val="2"/>
    </font>
    <font>
      <sz val="11"/>
      <color indexed="62"/>
      <name val="Calibri"/>
      <family val="2"/>
    </font>
    <font>
      <i/>
      <sz val="11"/>
      <color indexed="23"/>
      <name val="Calibri"/>
      <family val="2"/>
    </font>
    <font>
      <vertAlign val="superscript"/>
      <sz val="11"/>
      <name val="Arial"/>
      <family val="2"/>
    </font>
    <font>
      <sz val="11"/>
      <color indexed="17"/>
      <name val="Calibri"/>
      <family val="2"/>
    </font>
    <font>
      <b/>
      <sz val="12"/>
      <name val="Helvetica"/>
    </font>
    <font>
      <b/>
      <sz val="15"/>
      <color indexed="56"/>
      <name val="Calibri"/>
      <family val="2"/>
    </font>
    <font>
      <b/>
      <sz val="13"/>
      <color indexed="56"/>
      <name val="Calibri"/>
      <family val="2"/>
    </font>
    <font>
      <b/>
      <sz val="11"/>
      <color indexed="56"/>
      <name val="Calibri"/>
      <family val="2"/>
    </font>
    <font>
      <u/>
      <sz val="10"/>
      <color indexed="12"/>
      <name val="Arial"/>
      <family val="2"/>
    </font>
    <font>
      <sz val="6.15"/>
      <name val="Arial"/>
      <family val="2"/>
    </font>
    <font>
      <sz val="10"/>
      <name val="Geneva"/>
    </font>
    <font>
      <sz val="10"/>
      <name val="Arabic Transparent"/>
      <charset val="178"/>
    </font>
    <font>
      <sz val="11"/>
      <color indexed="60"/>
      <name val="Calibri"/>
      <family val="2"/>
    </font>
    <font>
      <sz val="10"/>
      <name val="Courier"/>
      <family val="3"/>
    </font>
    <font>
      <sz val="11"/>
      <name val="Tms Rmn"/>
    </font>
    <font>
      <sz val="12"/>
      <name val="Tms Rmn"/>
    </font>
    <font>
      <sz val="10"/>
      <name val="Helv"/>
    </font>
    <font>
      <b/>
      <sz val="11"/>
      <color indexed="63"/>
      <name val="Calibri"/>
      <family val="2"/>
    </font>
    <font>
      <b/>
      <sz val="6.15"/>
      <name val="Arial"/>
      <family val="2"/>
    </font>
    <font>
      <b/>
      <sz val="4.5"/>
      <name val="Arial"/>
      <family val="2"/>
    </font>
    <font>
      <b/>
      <sz val="12"/>
      <name val="MS Sans Serif"/>
      <family val="2"/>
    </font>
    <font>
      <sz val="4.5"/>
      <name val="Arial"/>
      <family val="2"/>
    </font>
    <font>
      <sz val="9"/>
      <name val="Helvetica"/>
    </font>
    <font>
      <i/>
      <sz val="8"/>
      <name val="Tms Rmn"/>
    </font>
    <font>
      <b/>
      <sz val="18"/>
      <color indexed="56"/>
      <name val="Cambria"/>
      <family val="2"/>
    </font>
    <font>
      <b/>
      <sz val="18"/>
      <color indexed="62"/>
      <name val="Cambria"/>
      <family val="2"/>
    </font>
    <font>
      <b/>
      <sz val="18"/>
      <name val="Arial"/>
      <family val="2"/>
    </font>
    <font>
      <b/>
      <sz val="12"/>
      <name val="Arial"/>
      <family val="2"/>
    </font>
    <font>
      <b/>
      <i/>
      <sz val="9"/>
      <name val="Helvetica"/>
    </font>
    <font>
      <sz val="12"/>
      <color indexed="24"/>
      <name val="Modern"/>
      <family val="3"/>
      <charset val="255"/>
    </font>
    <font>
      <b/>
      <sz val="18"/>
      <color indexed="24"/>
      <name val="Modern"/>
      <family val="3"/>
      <charset val="255"/>
    </font>
    <font>
      <b/>
      <sz val="12"/>
      <color indexed="24"/>
      <name val="Modern"/>
      <family val="3"/>
      <charset val="255"/>
    </font>
    <font>
      <u/>
      <sz val="10"/>
      <color indexed="36"/>
      <name val="Arial"/>
      <family val="2"/>
    </font>
    <font>
      <sz val="10"/>
      <name val="Tahoma"/>
      <family val="2"/>
    </font>
    <font>
      <b/>
      <sz val="8"/>
      <color indexed="8"/>
      <name val="Tahoma"/>
      <family val="2"/>
    </font>
    <font>
      <sz val="7"/>
      <color indexed="8"/>
      <name val="Tahoma"/>
      <family val="2"/>
    </font>
    <font>
      <b/>
      <sz val="10"/>
      <color theme="1"/>
      <name val="Tahoma"/>
      <family val="2"/>
    </font>
    <font>
      <sz val="8"/>
      <color indexed="8"/>
      <name val="Tahoma"/>
      <family val="2"/>
    </font>
    <font>
      <sz val="7"/>
      <name val="Tahoma"/>
      <family val="2"/>
    </font>
    <font>
      <b/>
      <sz val="8"/>
      <color indexed="8"/>
      <name val="Arial"/>
      <family val="2"/>
    </font>
    <font>
      <sz val="11"/>
      <color rgb="FFC00000"/>
      <name val="Calibri"/>
      <family val="2"/>
      <scheme val="minor"/>
    </font>
    <font>
      <sz val="10"/>
      <name val="Arial"/>
      <family val="2"/>
    </font>
    <font>
      <b/>
      <sz val="12"/>
      <name val="Helvetica"/>
      <family val="2"/>
    </font>
    <font>
      <sz val="10"/>
      <name val="Geneva"/>
      <family val="2"/>
    </font>
    <font>
      <sz val="9"/>
      <name val="Helvetica"/>
      <family val="2"/>
    </font>
    <font>
      <b/>
      <i/>
      <sz val="9"/>
      <name val="Helvetica"/>
      <family val="2"/>
    </font>
    <font>
      <sz val="6"/>
      <name val="Arial"/>
      <family val="2"/>
    </font>
    <font>
      <sz val="10"/>
      <name val="CG Times"/>
      <family val="1"/>
    </font>
    <font>
      <b/>
      <sz val="14"/>
      <color theme="1"/>
      <name val="Tahoma"/>
      <family val="2"/>
    </font>
    <font>
      <sz val="9"/>
      <color rgb="FFFF0000"/>
      <name val="Tahoma"/>
      <family val="2"/>
    </font>
    <font>
      <sz val="28"/>
      <color theme="1"/>
      <name val="Tahoma"/>
      <family val="2"/>
    </font>
    <font>
      <sz val="12"/>
      <color rgb="FFFF0000"/>
      <name val="Tahoma"/>
      <family val="2"/>
    </font>
    <font>
      <sz val="12"/>
      <color rgb="FF000000"/>
      <name val="Tahoma"/>
      <family val="2"/>
    </font>
    <font>
      <b/>
      <sz val="16"/>
      <color theme="1"/>
      <name val="Tahoma"/>
      <family val="2"/>
    </font>
    <font>
      <sz val="11"/>
      <color theme="0"/>
      <name val="Calibri"/>
      <family val="2"/>
      <scheme val="minor"/>
    </font>
    <font>
      <u/>
      <sz val="11"/>
      <name val="Tahoma"/>
      <family val="2"/>
    </font>
    <font>
      <sz val="10"/>
      <color theme="1"/>
      <name val="Tahoma"/>
      <family val="2"/>
    </font>
    <font>
      <sz val="11"/>
      <color indexed="9"/>
      <name val="Tahoma"/>
      <family val="2"/>
    </font>
    <font>
      <b/>
      <sz val="48"/>
      <color theme="1"/>
      <name val="Tahoma"/>
      <family val="2"/>
    </font>
    <font>
      <b/>
      <sz val="7"/>
      <name val="Arial"/>
      <family val="2"/>
    </font>
    <font>
      <sz val="7"/>
      <name val="Arial"/>
      <family val="2"/>
    </font>
    <font>
      <i/>
      <sz val="16"/>
      <color indexed="12"/>
      <name val="Arial"/>
      <family val="2"/>
    </font>
    <font>
      <i/>
      <sz val="14"/>
      <color indexed="12"/>
      <name val="Arial"/>
      <family val="2"/>
    </font>
    <font>
      <b/>
      <sz val="8"/>
      <name val="Arial"/>
      <family val="2"/>
    </font>
    <font>
      <b/>
      <i/>
      <sz val="8"/>
      <color indexed="9"/>
      <name val="Arial"/>
      <family val="2"/>
    </font>
    <font>
      <i/>
      <sz val="6"/>
      <name val="Arial"/>
      <family val="2"/>
    </font>
    <font>
      <b/>
      <i/>
      <sz val="6"/>
      <name val="Arial"/>
      <family val="2"/>
    </font>
    <font>
      <b/>
      <sz val="8"/>
      <color indexed="9"/>
      <name val="Arial"/>
      <family val="2"/>
    </font>
    <font>
      <sz val="10"/>
      <color indexed="12"/>
      <name val="CG Times (W1)"/>
    </font>
    <font>
      <b/>
      <sz val="18"/>
      <name val="Times New Roman"/>
      <family val="1"/>
    </font>
    <font>
      <b/>
      <sz val="8"/>
      <name val="MS Sans Serif"/>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9"/>
      <color indexed="48"/>
      <name val="Arial"/>
      <family val="2"/>
    </font>
    <font>
      <sz val="9"/>
      <color indexed="20"/>
      <name val="Arial"/>
      <family val="2"/>
    </font>
    <font>
      <sz val="12"/>
      <name val="Tahoma"/>
      <family val="2"/>
    </font>
    <font>
      <vertAlign val="superscript"/>
      <sz val="11"/>
      <color theme="1"/>
      <name val="Tahoma"/>
      <family val="2"/>
    </font>
    <font>
      <sz val="11"/>
      <color theme="10"/>
      <name val="Calibri"/>
      <family val="2"/>
    </font>
    <font>
      <sz val="11"/>
      <color theme="10"/>
      <name val="Tahoma"/>
      <family val="2"/>
    </font>
  </fonts>
  <fills count="68">
    <fill>
      <patternFill patternType="none"/>
    </fill>
    <fill>
      <patternFill patternType="gray125"/>
    </fill>
    <fill>
      <patternFill patternType="solid">
        <fgColor indexed="55"/>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499984740745262"/>
        <bgColor indexed="64"/>
      </patternFill>
    </fill>
    <fill>
      <patternFill patternType="solid">
        <fgColor rgb="FF969696"/>
        <bgColor indexed="64"/>
      </patternFill>
    </fill>
    <fill>
      <patternFill patternType="solid">
        <fgColor indexed="24"/>
        <bgColor indexed="64"/>
      </patternFill>
    </fill>
    <fill>
      <patternFill patternType="solid">
        <fgColor rgb="FF33CCFF"/>
        <bgColor indexed="64"/>
      </patternFill>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3"/>
      </patternFill>
    </fill>
    <fill>
      <patternFill patternType="solid">
        <fgColor indexed="63"/>
        <bgColor indexed="64"/>
      </patternFill>
    </fill>
    <fill>
      <patternFill patternType="solid">
        <fgColor rgb="FFFFFFCC"/>
      </patternFill>
    </fill>
    <fill>
      <patternFill patternType="solid">
        <fgColor theme="0" tint="-0.14999847407452621"/>
        <bgColor indexed="64"/>
      </patternFill>
    </fill>
    <fill>
      <patternFill patternType="solid">
        <fgColor theme="4"/>
      </patternFill>
    </fill>
    <fill>
      <patternFill patternType="solid">
        <fgColor indexed="9"/>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double">
        <color indexed="0"/>
      </top>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s>
  <cellStyleXfs count="3972">
    <xf numFmtId="0" fontId="0" fillId="0" borderId="0"/>
    <xf numFmtId="0" fontId="4" fillId="0" borderId="0" applyNumberFormat="0" applyFill="0" applyBorder="0" applyAlignment="0" applyProtection="0">
      <alignment vertical="top"/>
      <protection locked="0"/>
    </xf>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4"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xf numFmtId="0" fontId="7" fillId="0" borderId="0"/>
    <xf numFmtId="0" fontId="5" fillId="0" borderId="0" applyNumberFormat="0" applyFont="0" applyFill="0" applyBorder="0" applyAlignment="0" applyProtection="0"/>
    <xf numFmtId="0" fontId="8" fillId="0" borderId="0"/>
    <xf numFmtId="0" fontId="5" fillId="0" borderId="0"/>
    <xf numFmtId="0" fontId="5" fillId="0" borderId="0"/>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xf numFmtId="0" fontId="1"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applyNumberFormat="0" applyFont="0" applyFill="0" applyBorder="0" applyAlignment="0" applyProtection="0"/>
    <xf numFmtId="0" fontId="5"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applyNumberFormat="0" applyFont="0" applyFill="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14"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164" fontId="7" fillId="0" borderId="0" applyFont="0" applyFill="0" applyBorder="0" applyAlignment="0" applyProtection="0"/>
    <xf numFmtId="0" fontId="30" fillId="0" borderId="0"/>
    <xf numFmtId="0" fontId="31" fillId="10" borderId="1">
      <alignment horizontal="left" vertical="center" indent="1"/>
    </xf>
    <xf numFmtId="0" fontId="32" fillId="5" borderId="1">
      <alignment horizontal="center" vertical="center"/>
    </xf>
    <xf numFmtId="0" fontId="33" fillId="4" borderId="1">
      <alignment horizontal="left" vertical="center" indent="1"/>
    </xf>
    <xf numFmtId="3" fontId="32" fillId="4" borderId="1">
      <alignment horizontal="right" vertical="center" indent="1"/>
    </xf>
    <xf numFmtId="0" fontId="33" fillId="4" borderId="1">
      <alignment horizontal="left" vertical="center" indent="1"/>
    </xf>
    <xf numFmtId="3" fontId="32" fillId="4" borderId="1">
      <alignment horizontal="right" vertical="center" indent="1"/>
    </xf>
    <xf numFmtId="0" fontId="34" fillId="4" borderId="1">
      <alignment horizontal="left" indent="1"/>
    </xf>
    <xf numFmtId="0" fontId="5" fillId="0" borderId="0" applyNumberFormat="0" applyFill="0" applyBorder="0" applyAlignment="0" applyProtection="0"/>
    <xf numFmtId="0" fontId="5" fillId="0" borderId="0" applyNumberForma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9" fontId="8"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5" fillId="0" borderId="0"/>
    <xf numFmtId="0" fontId="8" fillId="0" borderId="0"/>
    <xf numFmtId="179" fontId="40" fillId="0" borderId="0" applyFont="0" applyFill="0" applyBorder="0" applyAlignment="0" applyProtection="0"/>
    <xf numFmtId="180" fontId="40" fillId="0" borderId="0" applyFont="0" applyFill="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181" fontId="40" fillId="0" borderId="0" applyFont="0" applyFill="0" applyBorder="0" applyAlignment="0" applyProtection="0"/>
    <xf numFmtId="182" fontId="40" fillId="0" borderId="0" applyFont="0" applyFill="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183" fontId="40" fillId="0" borderId="0" applyFont="0" applyFill="0" applyBorder="0" applyAlignment="0" applyProtection="0"/>
    <xf numFmtId="0" fontId="41" fillId="24"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1" fillId="24"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41" fillId="32"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41" fillId="36"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41" fillId="30"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7" fillId="28" borderId="0" applyNumberFormat="0" applyBorder="0" applyAlignment="0" applyProtection="0"/>
    <xf numFmtId="0" fontId="7"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9" fillId="0" borderId="3">
      <alignment horizontal="center" vertical="center"/>
    </xf>
    <xf numFmtId="0" fontId="6" fillId="0" borderId="0">
      <alignment horizontal="left" wrapText="1"/>
    </xf>
    <xf numFmtId="0" fontId="20" fillId="0" borderId="0" applyNumberFormat="0" applyFill="0" applyBorder="0" applyAlignment="0" applyProtection="0"/>
    <xf numFmtId="0" fontId="42" fillId="15" borderId="0" applyNumberFormat="0" applyBorder="0" applyAlignment="0" applyProtection="0"/>
    <xf numFmtId="0" fontId="43" fillId="40" borderId="8" applyNumberFormat="0" applyAlignment="0" applyProtection="0"/>
    <xf numFmtId="0" fontId="43" fillId="40" borderId="8" applyNumberFormat="0" applyAlignment="0" applyProtection="0"/>
    <xf numFmtId="0" fontId="44" fillId="0" borderId="9" applyNumberFormat="0" applyFill="0" applyAlignment="0" applyProtection="0"/>
    <xf numFmtId="0" fontId="45" fillId="41" borderId="10" applyNumberFormat="0" applyAlignment="0" applyProtection="0"/>
    <xf numFmtId="167" fontId="46" fillId="42" borderId="1">
      <alignment horizontal="right" vertical="center" indent="1"/>
    </xf>
    <xf numFmtId="3" fontId="46" fillId="4" borderId="1">
      <alignment horizontal="right" vertical="center" indent="1"/>
    </xf>
    <xf numFmtId="0" fontId="47" fillId="42" borderId="1">
      <alignment horizontal="right" vertical="center" indent="1"/>
    </xf>
    <xf numFmtId="3" fontId="47" fillId="4" borderId="1">
      <alignment horizontal="right" vertical="center" indent="1"/>
    </xf>
    <xf numFmtId="169" fontId="47" fillId="4" borderId="1">
      <alignment horizontal="right" vertical="center" indent="1"/>
    </xf>
    <xf numFmtId="0" fontId="48" fillId="4" borderId="1">
      <alignment horizontal="left" vertical="center" indent="1"/>
    </xf>
    <xf numFmtId="0" fontId="5" fillId="4" borderId="11"/>
    <xf numFmtId="0" fontId="49" fillId="13" borderId="1">
      <alignment horizontal="center" vertical="center"/>
    </xf>
    <xf numFmtId="167" fontId="46" fillId="4" borderId="1">
      <alignment horizontal="right" vertical="center" indent="1"/>
    </xf>
    <xf numFmtId="3" fontId="46" fillId="4" borderId="1">
      <alignment horizontal="right" vertical="center" indent="1"/>
    </xf>
    <xf numFmtId="0" fontId="5" fillId="4" borderId="0"/>
    <xf numFmtId="0" fontId="34" fillId="4" borderId="1">
      <alignment horizontal="left" vertical="center" indent="1"/>
    </xf>
    <xf numFmtId="0" fontId="34" fillId="4" borderId="12">
      <alignment horizontal="left" vertical="center" indent="1"/>
    </xf>
    <xf numFmtId="0" fontId="49" fillId="4" borderId="13">
      <alignment horizontal="left" vertical="center" indent="1"/>
    </xf>
    <xf numFmtId="0" fontId="47" fillId="4" borderId="1">
      <alignment horizontal="right" vertical="center" indent="1"/>
    </xf>
    <xf numFmtId="3" fontId="47" fillId="4" borderId="1">
      <alignment horizontal="right" vertical="center" indent="1"/>
    </xf>
    <xf numFmtId="0" fontId="50" fillId="10" borderId="1">
      <alignment horizontal="left" vertical="center" indent="1"/>
    </xf>
    <xf numFmtId="0" fontId="51" fillId="10" borderId="1">
      <alignment horizontal="left" vertical="center" indent="1"/>
    </xf>
    <xf numFmtId="0" fontId="52" fillId="4" borderId="11"/>
    <xf numFmtId="0" fontId="49" fillId="43" borderId="1">
      <alignment horizontal="left" vertical="center" indent="1"/>
    </xf>
    <xf numFmtId="164" fontId="1" fillId="0" borderId="0" applyFont="0" applyFill="0" applyBorder="0" applyAlignment="0" applyProtection="0"/>
    <xf numFmtId="184" fontId="1"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5" fontId="5"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4" fontId="5"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3" fontId="5" fillId="0" borderId="0" applyFont="0" applyFill="0" applyBorder="0" applyAlignment="0" applyProtection="0"/>
    <xf numFmtId="0" fontId="5" fillId="44" borderId="14" applyNumberFormat="0" applyFont="0" applyAlignment="0" applyProtection="0"/>
    <xf numFmtId="0" fontId="7" fillId="44" borderId="14" applyNumberFormat="0" applyFont="0" applyAlignment="0" applyProtection="0"/>
    <xf numFmtId="186" fontId="5" fillId="0" borderId="0" applyFont="0" applyFill="0" applyBorder="0" applyAlignment="0" applyProtection="0"/>
    <xf numFmtId="14" fontId="5" fillId="0" borderId="0" applyFont="0" applyFill="0" applyBorder="0" applyAlignment="0" applyProtection="0"/>
    <xf numFmtId="167" fontId="19" fillId="0" borderId="0" applyBorder="0"/>
    <xf numFmtId="167" fontId="19" fillId="0" borderId="7"/>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53" fillId="19" borderId="8" applyNumberFormat="0" applyAlignment="0" applyProtection="0"/>
    <xf numFmtId="187" fontId="5" fillId="0" borderId="0" applyFont="0" applyFill="0" applyBorder="0" applyAlignment="0" applyProtection="0"/>
    <xf numFmtId="187" fontId="5" fillId="0" borderId="0" applyFont="0" applyFill="0" applyBorder="0" applyAlignment="0" applyProtection="0"/>
    <xf numFmtId="0" fontId="5" fillId="0" borderId="0" applyFont="0" applyFill="0" applyBorder="0" applyAlignment="0" applyProtection="0"/>
    <xf numFmtId="0" fontId="54" fillId="0" borderId="0" applyNumberFormat="0" applyFill="0" applyBorder="0" applyAlignment="0" applyProtection="0"/>
    <xf numFmtId="2" fontId="5" fillId="0" borderId="0" applyFont="0" applyFill="0" applyBorder="0" applyAlignment="0" applyProtection="0"/>
    <xf numFmtId="1" fontId="55" fillId="0" borderId="0" applyNumberFormat="0" applyFill="0" applyBorder="0" applyAlignment="0" applyProtection="0">
      <alignment horizontal="center" vertical="top"/>
    </xf>
    <xf numFmtId="0" fontId="56" fillId="16" borderId="0" applyNumberFormat="0" applyBorder="0" applyAlignment="0" applyProtection="0"/>
    <xf numFmtId="38" fontId="15" fillId="13" borderId="0" applyNumberFormat="0" applyBorder="0" applyAlignment="0" applyProtection="0"/>
    <xf numFmtId="188" fontId="57" fillId="0" borderId="6" applyNumberFormat="0" applyFill="0" applyBorder="0" applyProtection="0">
      <alignment horizontal="left"/>
    </xf>
    <xf numFmtId="0" fontId="58" fillId="0" borderId="15" applyNumberFormat="0" applyFill="0" applyAlignment="0" applyProtection="0"/>
    <xf numFmtId="0" fontId="59"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169" fontId="40" fillId="0" borderId="0" applyFont="0" applyFill="0" applyBorder="0" applyAlignment="0" applyProtection="0"/>
    <xf numFmtId="3" fontId="40" fillId="0" borderId="0" applyFont="0" applyFill="0" applyBorder="0" applyAlignment="0" applyProtection="0"/>
    <xf numFmtId="10" fontId="15" fillId="4" borderId="1" applyNumberFormat="0" applyBorder="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53" fillId="19" borderId="8" applyNumberFormat="0" applyAlignment="0" applyProtection="0"/>
    <xf numFmtId="0" fontId="42" fillId="15" borderId="0" applyNumberFormat="0" applyBorder="0" applyAlignment="0" applyProtection="0"/>
    <xf numFmtId="0" fontId="44" fillId="0" borderId="9" applyNumberFormat="0" applyFill="0" applyAlignment="0" applyProtection="0"/>
    <xf numFmtId="0" fontId="62" fillId="0" borderId="11" applyNumberFormat="0" applyFill="0" applyProtection="0">
      <alignment horizontal="left" vertical="top" wrapText="1"/>
    </xf>
    <xf numFmtId="0" fontId="63" fillId="0" borderId="0"/>
    <xf numFmtId="41" fontId="19" fillId="0" borderId="0" applyFont="0" applyFill="0" applyBorder="0" applyAlignment="0" applyProtection="0"/>
    <xf numFmtId="43" fontId="19"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19" fillId="0" borderId="0" applyFont="0" applyFill="0" applyBorder="0" applyAlignment="0" applyProtection="0"/>
    <xf numFmtId="192" fontId="19" fillId="0" borderId="0" applyFont="0" applyFill="0" applyBorder="0" applyAlignment="0" applyProtection="0"/>
    <xf numFmtId="0" fontId="64" fillId="0" borderId="0" applyNumberFormat="0">
      <alignment horizontal="right"/>
    </xf>
    <xf numFmtId="0" fontId="65" fillId="48" borderId="0" applyNumberFormat="0" applyBorder="0" applyAlignment="0" applyProtection="0"/>
    <xf numFmtId="0" fontId="65" fillId="48" borderId="0" applyNumberFormat="0" applyBorder="0" applyAlignment="0" applyProtection="0"/>
    <xf numFmtId="0" fontId="66" fillId="0" borderId="0"/>
    <xf numFmtId="0" fontId="67" fillId="0" borderId="0"/>
    <xf numFmtId="0" fontId="68"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19" fillId="0" borderId="0"/>
    <xf numFmtId="0" fontId="19" fillId="0" borderId="0"/>
    <xf numFmtId="0" fontId="5" fillId="0" borderId="0"/>
    <xf numFmtId="0" fontId="69" fillId="0" borderId="0"/>
    <xf numFmtId="0" fontId="5" fillId="0" borderId="0"/>
    <xf numFmtId="0" fontId="1" fillId="0" borderId="0"/>
    <xf numFmtId="0" fontId="69" fillId="0" borderId="0"/>
    <xf numFmtId="0" fontId="7" fillId="0" borderId="0"/>
    <xf numFmtId="0" fontId="6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9"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69" fillId="0" borderId="0"/>
    <xf numFmtId="0" fontId="69" fillId="0" borderId="0"/>
    <xf numFmtId="0" fontId="69" fillId="0" borderId="0"/>
    <xf numFmtId="0" fontId="5" fillId="0" borderId="0"/>
    <xf numFmtId="0" fontId="69" fillId="0" borderId="0"/>
    <xf numFmtId="0" fontId="5" fillId="0" borderId="0"/>
    <xf numFmtId="0" fontId="6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1"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3" fontId="19" fillId="0" borderId="0" applyFill="0" applyBorder="0" applyAlignment="0" applyProtection="0">
      <alignment horizontal="right"/>
    </xf>
    <xf numFmtId="0" fontId="7" fillId="44" borderId="14" applyNumberFormat="0" applyFont="0" applyAlignment="0" applyProtection="0"/>
    <xf numFmtId="0" fontId="40" fillId="0" borderId="0">
      <alignment horizontal="left"/>
    </xf>
    <xf numFmtId="0" fontId="70" fillId="40" borderId="18"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94" fontId="67" fillId="0" borderId="0" applyFont="0" applyFill="0" applyBorder="0" applyAlignment="0" applyProtection="0"/>
    <xf numFmtId="195" fontId="40" fillId="0" borderId="0" applyFont="0" applyFill="0" applyBorder="0" applyAlignment="0" applyProtection="0"/>
    <xf numFmtId="196" fontId="40" fillId="0" borderId="0" applyFont="0" applyFill="0" applyBorder="0" applyAlignment="0" applyProtection="0"/>
    <xf numFmtId="9" fontId="6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0" fillId="0" borderId="0"/>
    <xf numFmtId="3" fontId="62" fillId="0" borderId="0" applyFill="0" applyBorder="0" applyProtection="0">
      <alignment horizontal="right"/>
    </xf>
    <xf numFmtId="49" fontId="62" fillId="0" borderId="0" applyFill="0" applyBorder="0" applyProtection="0">
      <alignment horizontal="right"/>
    </xf>
    <xf numFmtId="49" fontId="62" fillId="0" borderId="0" applyFill="0" applyBorder="0" applyProtection="0">
      <alignment horizontal="left"/>
    </xf>
    <xf numFmtId="49" fontId="71" fillId="0" borderId="0" applyFill="0" applyBorder="0" applyProtection="0">
      <alignment horizontal="right"/>
    </xf>
    <xf numFmtId="49" fontId="6" fillId="0" borderId="0" applyFill="0" applyBorder="0" applyProtection="0">
      <alignment horizontal="left"/>
    </xf>
    <xf numFmtId="0" fontId="71" fillId="0" borderId="0" applyNumberFormat="0" applyFill="0" applyBorder="0" applyProtection="0"/>
    <xf numFmtId="49" fontId="71" fillId="0" borderId="11" applyFill="0" applyProtection="0">
      <alignment horizontal="center"/>
    </xf>
    <xf numFmtId="49" fontId="71" fillId="0" borderId="11" applyFill="0" applyProtection="0">
      <alignment horizontal="center" vertical="justify" wrapText="1"/>
    </xf>
    <xf numFmtId="49" fontId="72" fillId="0" borderId="11" applyFill="0" applyProtection="0">
      <alignment horizontal="center" vertical="top" wrapText="1"/>
    </xf>
    <xf numFmtId="49" fontId="71" fillId="0" borderId="0" applyFill="0" applyBorder="0" applyProtection="0">
      <alignment horizontal="right" vertical="top"/>
    </xf>
    <xf numFmtId="49" fontId="62" fillId="0" borderId="0" applyFill="0" applyBorder="0" applyProtection="0">
      <alignment horizontal="right" vertical="top" wrapText="1"/>
    </xf>
    <xf numFmtId="0" fontId="9" fillId="0" borderId="0" applyNumberFormat="0" applyFill="0" applyBorder="0" applyAlignment="0" applyProtection="0"/>
    <xf numFmtId="0" fontId="73" fillId="0" borderId="0" applyNumberFormat="0" applyFill="0" applyBorder="0" applyAlignment="0" applyProtection="0"/>
    <xf numFmtId="49" fontId="71" fillId="0" borderId="19" applyFill="0" applyProtection="0">
      <alignment horizontal="center"/>
    </xf>
    <xf numFmtId="49" fontId="71" fillId="0" borderId="19" applyFill="0" applyProtection="0">
      <alignment horizontal="center" wrapText="1"/>
    </xf>
    <xf numFmtId="0" fontId="71" fillId="0" borderId="19" applyFill="0" applyProtection="0">
      <alignment horizontal="center"/>
    </xf>
    <xf numFmtId="0" fontId="72" fillId="0" borderId="19" applyFill="0" applyProtection="0">
      <alignment horizontal="center" vertical="top"/>
    </xf>
    <xf numFmtId="0" fontId="62" fillId="0" borderId="20" applyNumberFormat="0" applyFill="0" applyProtection="0">
      <alignment vertical="top"/>
    </xf>
    <xf numFmtId="49" fontId="71" fillId="0" borderId="20" applyFill="0" applyProtection="0">
      <alignment horizontal="center" vertical="justify" wrapText="1"/>
    </xf>
    <xf numFmtId="49" fontId="71" fillId="0" borderId="20" applyFill="0" applyProtection="0">
      <alignment horizontal="center"/>
    </xf>
    <xf numFmtId="0" fontId="71" fillId="0" borderId="20" applyFill="0" applyProtection="0">
      <alignment horizontal="center"/>
    </xf>
    <xf numFmtId="0" fontId="72" fillId="0" borderId="20" applyFill="0" applyProtection="0">
      <alignment horizontal="center" vertical="top"/>
    </xf>
    <xf numFmtId="0" fontId="71" fillId="0" borderId="0" applyNumberFormat="0" applyFill="0" applyBorder="0" applyProtection="0">
      <alignment horizontal="left"/>
    </xf>
    <xf numFmtId="0" fontId="62" fillId="49" borderId="11" applyNumberFormat="0" applyAlignment="0" applyProtection="0"/>
    <xf numFmtId="3" fontId="62" fillId="49" borderId="11" applyProtection="0">
      <alignment horizontal="right"/>
    </xf>
    <xf numFmtId="49" fontId="62" fillId="13" borderId="0" applyBorder="0" applyProtection="0">
      <alignment horizontal="right"/>
    </xf>
    <xf numFmtId="0" fontId="74" fillId="49" borderId="11" applyNumberFormat="0" applyProtection="0">
      <alignment horizontal="left" vertical="top" wrapText="1"/>
    </xf>
    <xf numFmtId="0" fontId="62" fillId="0" borderId="11" applyNumberFormat="0" applyFill="0" applyAlignment="0" applyProtection="0"/>
    <xf numFmtId="3" fontId="62" fillId="0" borderId="11" applyFill="0" applyProtection="0">
      <alignment horizontal="right"/>
    </xf>
    <xf numFmtId="0" fontId="74" fillId="0" borderId="11" applyNumberFormat="0" applyFill="0" applyProtection="0">
      <alignment horizontal="left" vertical="top" wrapText="1"/>
    </xf>
    <xf numFmtId="0" fontId="56" fillId="16" borderId="0" applyNumberFormat="0" applyBorder="0" applyAlignment="0" applyProtection="0"/>
    <xf numFmtId="0" fontId="19" fillId="0" borderId="5">
      <alignment horizontal="center" vertical="center"/>
    </xf>
    <xf numFmtId="41" fontId="5" fillId="0" borderId="0" applyFont="0" applyFill="0" applyBorder="0" applyAlignment="0" applyProtection="0"/>
    <xf numFmtId="0" fontId="70" fillId="40" borderId="18" applyNumberFormat="0" applyAlignment="0" applyProtection="0"/>
    <xf numFmtId="197" fontId="5" fillId="0" borderId="0" applyFont="0" applyFill="0" applyBorder="0" applyAlignment="0" applyProtection="0"/>
    <xf numFmtId="188" fontId="75" fillId="0" borderId="6" applyNumberFormat="0" applyFill="0" applyBorder="0" applyProtection="0">
      <alignment horizontal="left"/>
    </xf>
    <xf numFmtId="0" fontId="5" fillId="0" borderId="0"/>
    <xf numFmtId="0" fontId="76" fillId="0" borderId="0"/>
    <xf numFmtId="0" fontId="5" fillId="0" borderId="0" applyNumberFormat="0"/>
    <xf numFmtId="0" fontId="54"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0" applyNumberFormat="0" applyFont="0" applyFill="0" applyAlignment="0" applyProtection="0"/>
    <xf numFmtId="0" fontId="58" fillId="0" borderId="15" applyNumberFormat="0" applyFill="0" applyAlignment="0" applyProtection="0"/>
    <xf numFmtId="0" fontId="80" fillId="0" borderId="0" applyNumberFormat="0" applyFont="0" applyFill="0" applyAlignment="0" applyProtection="0"/>
    <xf numFmtId="0" fontId="59"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188" fontId="75" fillId="0" borderId="6" applyNumberFormat="0" applyFill="0" applyBorder="0" applyProtection="0">
      <alignment horizontal="right"/>
    </xf>
    <xf numFmtId="0" fontId="18" fillId="0" borderId="21" applyNumberFormat="0" applyFill="0" applyAlignment="0" applyProtection="0"/>
    <xf numFmtId="0" fontId="5" fillId="0" borderId="22" applyNumberFormat="0" applyFont="0" applyBorder="0" applyAlignment="0" applyProtection="0"/>
    <xf numFmtId="188" fontId="81" fillId="0" borderId="0" applyNumberFormat="0" applyFill="0" applyBorder="0" applyAlignment="0" applyProtection="0">
      <alignment horizontal="left"/>
    </xf>
    <xf numFmtId="0" fontId="45" fillId="41" borderId="10" applyNumberFormat="0" applyAlignment="0" applyProtection="0"/>
    <xf numFmtId="43" fontId="5" fillId="0" borderId="0" applyFont="0" applyFill="0" applyBorder="0" applyAlignment="0" applyProtection="0"/>
    <xf numFmtId="0" fontId="20" fillId="0" borderId="0" applyNumberFormat="0" applyFill="0" applyBorder="0" applyAlignment="0" applyProtection="0"/>
    <xf numFmtId="0" fontId="82" fillId="0" borderId="0" applyProtection="0"/>
    <xf numFmtId="198" fontId="82" fillId="0" borderId="0" applyProtection="0"/>
    <xf numFmtId="0" fontId="83" fillId="0" borderId="0" applyProtection="0"/>
    <xf numFmtId="0" fontId="84" fillId="0" borderId="0" applyProtection="0"/>
    <xf numFmtId="0" fontId="82" fillId="0" borderId="23" applyProtection="0"/>
    <xf numFmtId="0" fontId="82" fillId="0" borderId="0"/>
    <xf numFmtId="10" fontId="82" fillId="0" borderId="0" applyProtection="0"/>
    <xf numFmtId="0" fontId="82" fillId="0" borderId="0"/>
    <xf numFmtId="2" fontId="82" fillId="0" borderId="0" applyProtection="0"/>
    <xf numFmtId="4" fontId="82" fillId="0" borderId="0" applyProtection="0"/>
    <xf numFmtId="0" fontId="85"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199" fontId="9" fillId="0" borderId="0" applyFont="0" applyFill="0" applyBorder="0" applyAlignment="0" applyProtection="0"/>
    <xf numFmtId="200" fontId="9" fillId="0" borderId="0" applyFont="0" applyFill="0" applyBorder="0" applyAlignment="0" applyProtection="0"/>
    <xf numFmtId="38" fontId="9" fillId="0" borderId="0" applyFont="0" applyFill="0" applyBorder="0" applyAlignment="0" applyProtection="0"/>
    <xf numFmtId="40" fontId="9" fillId="0" borderId="0" applyFont="0" applyFill="0" applyBorder="0" applyAlignment="0" applyProtection="0"/>
    <xf numFmtId="0" fontId="8"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 fillId="0" borderId="0"/>
    <xf numFmtId="0" fontId="1" fillId="0" borderId="0"/>
    <xf numFmtId="0" fontId="94" fillId="0" borderId="0" applyNumberFormat="0" applyFont="0" applyFill="0" applyBorder="0" applyAlignment="0" applyProtection="0"/>
    <xf numFmtId="0" fontId="1" fillId="0" borderId="0"/>
    <xf numFmtId="0" fontId="1" fillId="0" borderId="0"/>
    <xf numFmtId="187" fontId="1" fillId="0" borderId="0"/>
    <xf numFmtId="187" fontId="1" fillId="0" borderId="0"/>
    <xf numFmtId="187" fontId="4" fillId="0" borderId="0" applyNumberFormat="0" applyFill="0" applyBorder="0" applyAlignment="0" applyProtection="0">
      <alignment vertical="top"/>
      <protection locked="0"/>
    </xf>
    <xf numFmtId="187" fontId="7" fillId="0" borderId="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30" fillId="0" borderId="0"/>
    <xf numFmtId="187" fontId="7" fillId="14" borderId="0" applyNumberFormat="0" applyBorder="0" applyAlignment="0" applyProtection="0"/>
    <xf numFmtId="187" fontId="7" fillId="15" borderId="0" applyNumberFormat="0" applyBorder="0" applyAlignment="0" applyProtection="0"/>
    <xf numFmtId="187" fontId="7" fillId="16" borderId="0" applyNumberFormat="0" applyBorder="0" applyAlignment="0" applyProtection="0"/>
    <xf numFmtId="187" fontId="7" fillId="17" borderId="0" applyNumberFormat="0" applyBorder="0" applyAlignment="0" applyProtection="0"/>
    <xf numFmtId="187" fontId="7" fillId="18" borderId="0" applyNumberFormat="0" applyBorder="0" applyAlignment="0" applyProtection="0"/>
    <xf numFmtId="187" fontId="7" fillId="19" borderId="0" applyNumberFormat="0" applyBorder="0" applyAlignment="0" applyProtection="0"/>
    <xf numFmtId="187" fontId="7" fillId="14" borderId="0" applyNumberFormat="0" applyBorder="0" applyAlignment="0" applyProtection="0"/>
    <xf numFmtId="187" fontId="7" fillId="15" borderId="0" applyNumberFormat="0" applyBorder="0" applyAlignment="0" applyProtection="0"/>
    <xf numFmtId="187" fontId="7" fillId="16" borderId="0" applyNumberFormat="0" applyBorder="0" applyAlignment="0" applyProtection="0"/>
    <xf numFmtId="187" fontId="7" fillId="17" borderId="0" applyNumberFormat="0" applyBorder="0" applyAlignment="0" applyProtection="0"/>
    <xf numFmtId="187" fontId="7" fillId="18" borderId="0" applyNumberFormat="0" applyBorder="0" applyAlignment="0" applyProtection="0"/>
    <xf numFmtId="187" fontId="7" fillId="19" borderId="0" applyNumberFormat="0" applyBorder="0" applyAlignment="0" applyProtection="0"/>
    <xf numFmtId="187" fontId="7" fillId="20" borderId="0" applyNumberFormat="0" applyBorder="0" applyAlignment="0" applyProtection="0"/>
    <xf numFmtId="187" fontId="7" fillId="21" borderId="0" applyNumberFormat="0" applyBorder="0" applyAlignment="0" applyProtection="0"/>
    <xf numFmtId="187" fontId="7" fillId="22" borderId="0" applyNumberFormat="0" applyBorder="0" applyAlignment="0" applyProtection="0"/>
    <xf numFmtId="187" fontId="7" fillId="17" borderId="0" applyNumberFormat="0" applyBorder="0" applyAlignment="0" applyProtection="0"/>
    <xf numFmtId="187" fontId="7" fillId="20" borderId="0" applyNumberFormat="0" applyBorder="0" applyAlignment="0" applyProtection="0"/>
    <xf numFmtId="187" fontId="7" fillId="23" borderId="0" applyNumberFormat="0" applyBorder="0" applyAlignment="0" applyProtection="0"/>
    <xf numFmtId="187" fontId="7" fillId="20" borderId="0" applyNumberFormat="0" applyBorder="0" applyAlignment="0" applyProtection="0"/>
    <xf numFmtId="187" fontId="7" fillId="21" borderId="0" applyNumberFormat="0" applyBorder="0" applyAlignment="0" applyProtection="0"/>
    <xf numFmtId="187" fontId="7" fillId="22" borderId="0" applyNumberFormat="0" applyBorder="0" applyAlignment="0" applyProtection="0"/>
    <xf numFmtId="187" fontId="7" fillId="17" borderId="0" applyNumberFormat="0" applyBorder="0" applyAlignment="0" applyProtection="0"/>
    <xf numFmtId="187" fontId="7" fillId="20" borderId="0" applyNumberFormat="0" applyBorder="0" applyAlignment="0" applyProtection="0"/>
    <xf numFmtId="187" fontId="7" fillId="23" borderId="0" applyNumberFormat="0" applyBorder="0" applyAlignment="0" applyProtection="0"/>
    <xf numFmtId="187" fontId="41" fillId="24" borderId="0" applyNumberFormat="0" applyBorder="0" applyAlignment="0" applyProtection="0"/>
    <xf numFmtId="187" fontId="41" fillId="21" borderId="0" applyNumberFormat="0" applyBorder="0" applyAlignment="0" applyProtection="0"/>
    <xf numFmtId="187" fontId="41" fillId="22" borderId="0" applyNumberFormat="0" applyBorder="0" applyAlignment="0" applyProtection="0"/>
    <xf numFmtId="187" fontId="41" fillId="25" borderId="0" applyNumberFormat="0" applyBorder="0" applyAlignment="0" applyProtection="0"/>
    <xf numFmtId="187" fontId="41" fillId="26" borderId="0" applyNumberFormat="0" applyBorder="0" applyAlignment="0" applyProtection="0"/>
    <xf numFmtId="187" fontId="41" fillId="27" borderId="0" applyNumberFormat="0" applyBorder="0" applyAlignment="0" applyProtection="0"/>
    <xf numFmtId="187" fontId="41" fillId="24" borderId="0" applyNumberFormat="0" applyBorder="0" applyAlignment="0" applyProtection="0"/>
    <xf numFmtId="187" fontId="41" fillId="21" borderId="0" applyNumberFormat="0" applyBorder="0" applyAlignment="0" applyProtection="0"/>
    <xf numFmtId="187" fontId="41" fillId="22" borderId="0" applyNumberFormat="0" applyBorder="0" applyAlignment="0" applyProtection="0"/>
    <xf numFmtId="187" fontId="41" fillId="25" borderId="0" applyNumberFormat="0" applyBorder="0" applyAlignment="0" applyProtection="0"/>
    <xf numFmtId="187" fontId="41" fillId="26" borderId="0" applyNumberFormat="0" applyBorder="0" applyAlignment="0" applyProtection="0"/>
    <xf numFmtId="187" fontId="41" fillId="27" borderId="0" applyNumberFormat="0" applyBorder="0" applyAlignment="0" applyProtection="0"/>
    <xf numFmtId="187" fontId="7" fillId="28" borderId="0" applyNumberFormat="0" applyBorder="0" applyAlignment="0" applyProtection="0"/>
    <xf numFmtId="187" fontId="7" fillId="29" borderId="0" applyNumberFormat="0" applyBorder="0" applyAlignment="0" applyProtection="0"/>
    <xf numFmtId="187" fontId="41" fillId="30"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41" fillId="31" borderId="0" applyNumberFormat="0" applyBorder="0" applyAlignment="0" applyProtection="0"/>
    <xf numFmtId="187" fontId="7" fillId="28" borderId="0" applyNumberFormat="0" applyBorder="0" applyAlignment="0" applyProtection="0"/>
    <xf numFmtId="187" fontId="7" fillId="32" borderId="0" applyNumberFormat="0" applyBorder="0" applyAlignment="0" applyProtection="0"/>
    <xf numFmtId="187" fontId="41" fillId="33"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41" fillId="34" borderId="0" applyNumberFormat="0" applyBorder="0" applyAlignment="0" applyProtection="0"/>
    <xf numFmtId="187" fontId="7" fillId="28" borderId="0" applyNumberFormat="0" applyBorder="0" applyAlignment="0" applyProtection="0"/>
    <xf numFmtId="187" fontId="7" fillId="28" borderId="0" applyNumberFormat="0" applyBorder="0" applyAlignment="0" applyProtection="0"/>
    <xf numFmtId="187" fontId="41" fillId="32"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41" fillId="35" borderId="0" applyNumberFormat="0" applyBorder="0" applyAlignment="0" applyProtection="0"/>
    <xf numFmtId="187" fontId="7" fillId="28" borderId="0" applyNumberFormat="0" applyBorder="0" applyAlignment="0" applyProtection="0"/>
    <xf numFmtId="187" fontId="7" fillId="32" borderId="0" applyNumberFormat="0" applyBorder="0" applyAlignment="0" applyProtection="0"/>
    <xf numFmtId="187" fontId="41" fillId="36"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41" fillId="25" borderId="0" applyNumberFormat="0" applyBorder="0" applyAlignment="0" applyProtection="0"/>
    <xf numFmtId="187" fontId="7" fillId="28" borderId="0" applyNumberFormat="0" applyBorder="0" applyAlignment="0" applyProtection="0"/>
    <xf numFmtId="187" fontId="7" fillId="30" borderId="0" applyNumberFormat="0" applyBorder="0" applyAlignment="0" applyProtection="0"/>
    <xf numFmtId="187" fontId="41" fillId="30"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41" fillId="26" borderId="0" applyNumberFormat="0" applyBorder="0" applyAlignment="0" applyProtection="0"/>
    <xf numFmtId="187" fontId="7" fillId="28" borderId="0" applyNumberFormat="0" applyBorder="0" applyAlignment="0" applyProtection="0"/>
    <xf numFmtId="187" fontId="7" fillId="37" borderId="0" applyNumberFormat="0" applyBorder="0" applyAlignment="0" applyProtection="0"/>
    <xf numFmtId="187" fontId="41" fillId="38"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41" fillId="39" borderId="0" applyNumberFormat="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19" fillId="0" borderId="3">
      <alignment horizontal="center" vertical="center"/>
    </xf>
    <xf numFmtId="187" fontId="6" fillId="0" borderId="0">
      <alignment horizontal="left" wrapText="1"/>
    </xf>
    <xf numFmtId="187" fontId="20" fillId="0" borderId="0" applyNumberFormat="0" applyFill="0" applyBorder="0" applyAlignment="0" applyProtection="0"/>
    <xf numFmtId="187" fontId="42" fillId="15" borderId="0" applyNumberFormat="0" applyBorder="0" applyAlignment="0" applyProtection="0"/>
    <xf numFmtId="187" fontId="43" fillId="40" borderId="8" applyNumberFormat="0" applyAlignment="0" applyProtection="0"/>
    <xf numFmtId="187" fontId="43" fillId="40" borderId="8" applyNumberFormat="0" applyAlignment="0" applyProtection="0"/>
    <xf numFmtId="187" fontId="44" fillId="0" borderId="9" applyNumberFormat="0" applyFill="0" applyAlignment="0" applyProtection="0"/>
    <xf numFmtId="187" fontId="45" fillId="41" borderId="10" applyNumberFormat="0" applyAlignment="0" applyProtection="0"/>
    <xf numFmtId="187" fontId="47" fillId="42" borderId="1">
      <alignment horizontal="right" vertical="center" indent="1"/>
    </xf>
    <xf numFmtId="187" fontId="33" fillId="4" borderId="1">
      <alignment horizontal="left" vertical="center" indent="1"/>
    </xf>
    <xf numFmtId="187" fontId="48" fillId="4" borderId="1">
      <alignment horizontal="left" vertical="center" indent="1"/>
    </xf>
    <xf numFmtId="187" fontId="5" fillId="4" borderId="11"/>
    <xf numFmtId="187" fontId="32" fillId="5" borderId="1">
      <alignment horizontal="center" vertical="center"/>
    </xf>
    <xf numFmtId="187" fontId="49" fillId="13" borderId="1">
      <alignment horizontal="center" vertical="center"/>
    </xf>
    <xf numFmtId="187" fontId="5" fillId="4" borderId="0"/>
    <xf numFmtId="187" fontId="34" fillId="4" borderId="1">
      <alignment horizontal="left" vertical="center" indent="1"/>
    </xf>
    <xf numFmtId="187" fontId="34" fillId="4" borderId="12">
      <alignment horizontal="left" vertical="center" indent="1"/>
    </xf>
    <xf numFmtId="187" fontId="49" fillId="4" borderId="13">
      <alignment horizontal="left" vertical="center" indent="1"/>
    </xf>
    <xf numFmtId="187" fontId="34" fillId="4" borderId="1">
      <alignment horizontal="left" indent="1"/>
    </xf>
    <xf numFmtId="187" fontId="47" fillId="4" borderId="1">
      <alignment horizontal="right" vertical="center" indent="1"/>
    </xf>
    <xf numFmtId="187" fontId="50" fillId="10" borderId="1">
      <alignment horizontal="left" vertical="center" indent="1"/>
    </xf>
    <xf numFmtId="187" fontId="31" fillId="10" borderId="1">
      <alignment horizontal="left" vertical="center" indent="1"/>
    </xf>
    <xf numFmtId="187" fontId="51" fillId="10" borderId="1">
      <alignment horizontal="left" vertical="center" indent="1"/>
    </xf>
    <xf numFmtId="187" fontId="33" fillId="4" borderId="1">
      <alignment horizontal="left" vertical="center" indent="1"/>
    </xf>
    <xf numFmtId="187" fontId="52" fillId="4" borderId="11"/>
    <xf numFmtId="187" fontId="49" fillId="43" borderId="1">
      <alignment horizontal="left" vertical="center" indent="1"/>
    </xf>
    <xf numFmtId="187" fontId="5" fillId="44" borderId="14" applyNumberFormat="0" applyFont="0" applyAlignment="0" applyProtection="0"/>
    <xf numFmtId="187" fontId="7" fillId="44" borderId="14" applyNumberFormat="0" applyFont="0" applyAlignment="0" applyProtection="0"/>
    <xf numFmtId="187" fontId="18" fillId="45" borderId="0" applyNumberFormat="0" applyBorder="0" applyAlignment="0" applyProtection="0"/>
    <xf numFmtId="187" fontId="18" fillId="46" borderId="0" applyNumberFormat="0" applyBorder="0" applyAlignment="0" applyProtection="0"/>
    <xf numFmtId="187" fontId="18" fillId="47" borderId="0" applyNumberFormat="0" applyBorder="0" applyAlignment="0" applyProtection="0"/>
    <xf numFmtId="187" fontId="53" fillId="19" borderId="8" applyNumberFormat="0" applyAlignment="0" applyProtection="0"/>
    <xf numFmtId="187" fontId="54" fillId="0" borderId="0" applyNumberFormat="0" applyFill="0" applyBorder="0" applyAlignment="0" applyProtection="0"/>
    <xf numFmtId="187" fontId="56" fillId="16" borderId="0" applyNumberFormat="0" applyBorder="0" applyAlignment="0" applyProtection="0"/>
    <xf numFmtId="188" fontId="95" fillId="0" borderId="6" applyNumberFormat="0" applyFill="0" applyBorder="0" applyProtection="0">
      <alignment horizontal="left"/>
    </xf>
    <xf numFmtId="187" fontId="58" fillId="0" borderId="15" applyNumberFormat="0" applyFill="0" applyAlignment="0" applyProtection="0"/>
    <xf numFmtId="187" fontId="59" fillId="0" borderId="16" applyNumberFormat="0" applyFill="0" applyAlignment="0" applyProtection="0"/>
    <xf numFmtId="187" fontId="60" fillId="0" borderId="17" applyNumberFormat="0" applyFill="0" applyAlignment="0" applyProtection="0"/>
    <xf numFmtId="187" fontId="60" fillId="0" borderId="0" applyNumberFormat="0" applyFill="0" applyBorder="0" applyAlignment="0" applyProtection="0"/>
    <xf numFmtId="187" fontId="10" fillId="0" borderId="0" applyNumberFormat="0" applyFill="0" applyBorder="0" applyAlignment="0" applyProtection="0"/>
    <xf numFmtId="187" fontId="11" fillId="0" borderId="0" applyNumberFormat="0" applyFill="0" applyBorder="0" applyAlignment="0" applyProtection="0"/>
    <xf numFmtId="187" fontId="12" fillId="0" borderId="0" applyNumberFormat="0" applyFill="0" applyBorder="0" applyAlignment="0" applyProtection="0">
      <alignment vertical="top"/>
      <protection locked="0"/>
    </xf>
    <xf numFmtId="187" fontId="12" fillId="0" borderId="0" applyNumberFormat="0" applyFill="0" applyBorder="0" applyAlignment="0" applyProtection="0">
      <alignment vertical="top"/>
      <protection locked="0"/>
    </xf>
    <xf numFmtId="187" fontId="13" fillId="0" borderId="0" applyNumberFormat="0" applyFill="0" applyBorder="0" applyAlignment="0" applyProtection="0"/>
    <xf numFmtId="0" fontId="4" fillId="0" borderId="0" applyNumberFormat="0" applyFill="0" applyBorder="0" applyAlignment="0" applyProtection="0">
      <alignment vertical="top"/>
      <protection locked="0"/>
    </xf>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53" fillId="19" borderId="8" applyNumberFormat="0" applyAlignment="0" applyProtection="0"/>
    <xf numFmtId="187" fontId="42" fillId="15" borderId="0" applyNumberFormat="0" applyBorder="0" applyAlignment="0" applyProtection="0"/>
    <xf numFmtId="187" fontId="44" fillId="0" borderId="9" applyNumberFormat="0" applyFill="0" applyAlignment="0" applyProtection="0"/>
    <xf numFmtId="187" fontId="62" fillId="0" borderId="11" applyNumberFormat="0" applyFill="0" applyProtection="0">
      <alignment horizontal="left" vertical="top" wrapText="1"/>
    </xf>
    <xf numFmtId="187" fontId="96" fillId="0" borderId="0"/>
    <xf numFmtId="187" fontId="65" fillId="48" borderId="0" applyNumberFormat="0" applyBorder="0" applyAlignment="0" applyProtection="0"/>
    <xf numFmtId="187" fontId="65" fillId="48" borderId="0" applyNumberFormat="0" applyBorder="0" applyAlignment="0" applyProtection="0"/>
    <xf numFmtId="187" fontId="66" fillId="0" borderId="0"/>
    <xf numFmtId="187" fontId="67" fillId="0" borderId="0"/>
    <xf numFmtId="187" fontId="68" fillId="0" borderId="0"/>
    <xf numFmtId="187" fontId="8" fillId="0" borderId="0">
      <alignment vertical="top"/>
    </xf>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7"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1"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7"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0" fontId="5" fillId="0" borderId="0"/>
    <xf numFmtId="187" fontId="8" fillId="0" borderId="0">
      <alignment vertical="top"/>
    </xf>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7"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7"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19"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19"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5" fillId="0" borderId="0"/>
    <xf numFmtId="187" fontId="5" fillId="0" borderId="0"/>
    <xf numFmtId="187" fontId="69" fillId="0" borderId="0"/>
    <xf numFmtId="187" fontId="5" fillId="0" borderId="0"/>
    <xf numFmtId="187" fontId="1" fillId="0" borderId="0"/>
    <xf numFmtId="187" fontId="5" fillId="0" borderId="0"/>
    <xf numFmtId="187" fontId="69" fillId="0" borderId="0"/>
    <xf numFmtId="187" fontId="7" fillId="0" borderId="0"/>
    <xf numFmtId="187" fontId="5" fillId="0" borderId="0"/>
    <xf numFmtId="187" fontId="6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9"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7" fillId="0" borderId="0"/>
    <xf numFmtId="187" fontId="7" fillId="0" borderId="0"/>
    <xf numFmtId="187" fontId="7" fillId="0" borderId="0"/>
    <xf numFmtId="187" fontId="5" fillId="0" borderId="0"/>
    <xf numFmtId="187" fontId="5" fillId="0" borderId="0"/>
    <xf numFmtId="187" fontId="5"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5" fillId="0" borderId="0"/>
    <xf numFmtId="187" fontId="5" fillId="0" borderId="0" applyNumberFormat="0" applyFont="0" applyFill="0" applyBorder="0" applyAlignment="0" applyProtection="0"/>
    <xf numFmtId="187" fontId="5" fillId="0" borderId="0"/>
    <xf numFmtId="187" fontId="5" fillId="0" borderId="0"/>
    <xf numFmtId="187" fontId="5" fillId="0" borderId="0"/>
    <xf numFmtId="187" fontId="5" fillId="0" borderId="0"/>
    <xf numFmtId="187" fontId="5" fillId="0" borderId="0"/>
    <xf numFmtId="187" fontId="5" fillId="0" borderId="0"/>
    <xf numFmtId="187" fontId="69" fillId="0" borderId="0"/>
    <xf numFmtId="187" fontId="5" fillId="0" borderId="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applyNumberFormat="0" applyFont="0" applyFill="0" applyBorder="0" applyAlignment="0" applyProtection="0"/>
    <xf numFmtId="187" fontId="5" fillId="0" borderId="0"/>
    <xf numFmtId="187" fontId="5" fillId="0" borderId="0"/>
    <xf numFmtId="187" fontId="5" fillId="0" borderId="0"/>
    <xf numFmtId="187" fontId="8" fillId="0" borderId="0"/>
    <xf numFmtId="187" fontId="69" fillId="0" borderId="0"/>
    <xf numFmtId="187" fontId="5" fillId="0" borderId="0"/>
    <xf numFmtId="187" fontId="5" fillId="0" borderId="0"/>
    <xf numFmtId="187" fontId="5" fillId="0" borderId="0"/>
    <xf numFmtId="187" fontId="69" fillId="0" borderId="0"/>
    <xf numFmtId="187" fontId="9" fillId="0" borderId="0"/>
    <xf numFmtId="187" fontId="69" fillId="0" borderId="0"/>
    <xf numFmtId="187" fontId="5" fillId="0" borderId="0"/>
    <xf numFmtId="187" fontId="5" fillId="0" borderId="0"/>
    <xf numFmtId="187" fontId="69" fillId="0" borderId="0"/>
    <xf numFmtId="187" fontId="5" fillId="0" borderId="0"/>
    <xf numFmtId="187" fontId="69" fillId="0" borderId="0"/>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5" fillId="0" borderId="0"/>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8" fillId="0" borderId="0">
      <alignment vertical="top"/>
    </xf>
    <xf numFmtId="187" fontId="9" fillId="0" borderId="0"/>
    <xf numFmtId="187" fontId="8" fillId="0" borderId="0">
      <alignment vertical="top"/>
    </xf>
    <xf numFmtId="187" fontId="5" fillId="0" borderId="0"/>
    <xf numFmtId="187" fontId="5" fillId="0" borderId="0"/>
    <xf numFmtId="187" fontId="5" fillId="0" borderId="0"/>
    <xf numFmtId="187" fontId="5" fillId="0" borderId="0"/>
    <xf numFmtId="187" fontId="5" fillId="0" borderId="0"/>
    <xf numFmtId="0" fontId="1" fillId="0" borderId="0"/>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5" fillId="0" borderId="0" applyNumberFormat="0" applyFill="0" applyBorder="0" applyAlignment="0" applyProtection="0"/>
    <xf numFmtId="187" fontId="5" fillId="0" borderId="0" applyNumberFormat="0" applyFill="0" applyBorder="0" applyAlignment="0" applyProtection="0"/>
    <xf numFmtId="187" fontId="5" fillId="0" borderId="0"/>
    <xf numFmtId="187" fontId="1" fillId="0" borderId="0"/>
    <xf numFmtId="187" fontId="1" fillId="0" borderId="0"/>
    <xf numFmtId="187" fontId="1" fillId="0" borderId="0"/>
    <xf numFmtId="187" fontId="1"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applyNumberFormat="0" applyFill="0" applyBorder="0" applyAlignment="0" applyProtection="0"/>
    <xf numFmtId="187" fontId="5" fillId="0" borderId="0" applyNumberFormat="0" applyFill="0" applyBorder="0" applyAlignment="0" applyProtection="0"/>
    <xf numFmtId="187" fontId="5" fillId="0" borderId="0"/>
    <xf numFmtId="187" fontId="5" fillId="0" borderId="0" applyNumberFormat="0" applyFill="0" applyBorder="0" applyAlignment="0" applyProtection="0"/>
    <xf numFmtId="187" fontId="69" fillId="0" borderId="0"/>
    <xf numFmtId="187" fontId="69" fillId="0" borderId="0"/>
    <xf numFmtId="187" fontId="9" fillId="0" borderId="0"/>
    <xf numFmtId="187" fontId="5" fillId="0" borderId="0"/>
    <xf numFmtId="187" fontId="5" fillId="0" borderId="0"/>
    <xf numFmtId="187" fontId="5" fillId="0" borderId="0"/>
    <xf numFmtId="187" fontId="5" fillId="0" borderId="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5" fillId="0" borderId="0" applyNumberFormat="0" applyFill="0" applyBorder="0" applyAlignment="0" applyProtection="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5" fillId="0" borderId="0"/>
    <xf numFmtId="187" fontId="5" fillId="0" borderId="0"/>
    <xf numFmtId="187" fontId="5" fillId="0" borderId="0"/>
    <xf numFmtId="187" fontId="5" fillId="0" borderId="0"/>
    <xf numFmtId="187" fontId="7" fillId="0" borderId="0"/>
    <xf numFmtId="187" fontId="1" fillId="0" borderId="0"/>
    <xf numFmtId="187" fontId="5" fillId="0" borderId="0"/>
    <xf numFmtId="187" fontId="5" fillId="0" borderId="0"/>
    <xf numFmtId="187" fontId="5" fillId="0" borderId="0"/>
    <xf numFmtId="187" fontId="5" fillId="0" borderId="0"/>
    <xf numFmtId="187" fontId="1"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5" fillId="0" borderId="0"/>
    <xf numFmtId="187" fontId="5" fillId="0" borderId="0" applyNumberFormat="0" applyFont="0" applyFill="0" applyBorder="0" applyAlignment="0" applyProtection="0"/>
    <xf numFmtId="187" fontId="5" fillId="0" borderId="0"/>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5" fillId="0" borderId="0"/>
    <xf numFmtId="187" fontId="5" fillId="0" borderId="0"/>
    <xf numFmtId="187" fontId="5" fillId="0" borderId="0" applyNumberFormat="0" applyFont="0" applyFill="0" applyBorder="0" applyAlignment="0" applyProtection="0"/>
    <xf numFmtId="187" fontId="8" fillId="0" borderId="0">
      <alignment vertical="top"/>
    </xf>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5" fillId="0" borderId="0"/>
    <xf numFmtId="187" fontId="5" fillId="0" borderId="0"/>
    <xf numFmtId="187" fontId="8" fillId="0" borderId="0">
      <alignment vertical="top"/>
    </xf>
    <xf numFmtId="187" fontId="5"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14" fillId="0" borderId="0"/>
    <xf numFmtId="187" fontId="8" fillId="0" borderId="0">
      <alignment vertical="top"/>
    </xf>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7" fillId="0" borderId="0"/>
    <xf numFmtId="187" fontId="7"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8" fillId="0" borderId="0">
      <alignment vertical="top"/>
    </xf>
    <xf numFmtId="187" fontId="5" fillId="0" borderId="0"/>
    <xf numFmtId="187" fontId="7" fillId="44" borderId="14" applyNumberFormat="0" applyFont="0" applyAlignment="0" applyProtection="0"/>
    <xf numFmtId="187" fontId="40" fillId="0" borderId="0">
      <alignment horizontal="left"/>
    </xf>
    <xf numFmtId="187" fontId="70" fillId="40" borderId="18" applyNumberFormat="0" applyAlignment="0" applyProtection="0"/>
    <xf numFmtId="187" fontId="40" fillId="0" borderId="0"/>
    <xf numFmtId="187" fontId="71" fillId="0" borderId="0" applyNumberFormat="0" applyFill="0" applyBorder="0" applyProtection="0"/>
    <xf numFmtId="187" fontId="9" fillId="0" borderId="0" applyNumberFormat="0" applyFill="0" applyBorder="0" applyAlignment="0" applyProtection="0"/>
    <xf numFmtId="187" fontId="73" fillId="0" borderId="0" applyNumberFormat="0" applyFill="0" applyBorder="0" applyAlignment="0" applyProtection="0"/>
    <xf numFmtId="187" fontId="71" fillId="0" borderId="19" applyFill="0" applyProtection="0">
      <alignment horizontal="center"/>
    </xf>
    <xf numFmtId="187" fontId="72" fillId="0" borderId="19" applyFill="0" applyProtection="0">
      <alignment horizontal="center" vertical="top"/>
    </xf>
    <xf numFmtId="187" fontId="62" fillId="0" borderId="20" applyNumberFormat="0" applyFill="0" applyProtection="0">
      <alignment vertical="top"/>
    </xf>
    <xf numFmtId="187" fontId="71" fillId="0" borderId="20" applyFill="0" applyProtection="0">
      <alignment horizontal="center"/>
    </xf>
    <xf numFmtId="187" fontId="72" fillId="0" borderId="20" applyFill="0" applyProtection="0">
      <alignment horizontal="center" vertical="top"/>
    </xf>
    <xf numFmtId="187" fontId="71" fillId="0" borderId="0" applyNumberFormat="0" applyFill="0" applyBorder="0" applyProtection="0">
      <alignment horizontal="left"/>
    </xf>
    <xf numFmtId="187" fontId="62" fillId="49" borderId="11" applyNumberFormat="0" applyAlignment="0" applyProtection="0"/>
    <xf numFmtId="187" fontId="74" fillId="49" borderId="11" applyNumberFormat="0" applyProtection="0">
      <alignment horizontal="left" vertical="top" wrapText="1"/>
    </xf>
    <xf numFmtId="187" fontId="62" fillId="0" borderId="11" applyNumberFormat="0" applyFill="0" applyAlignment="0" applyProtection="0"/>
    <xf numFmtId="187" fontId="74" fillId="0" borderId="11" applyNumberFormat="0" applyFill="0" applyProtection="0">
      <alignment horizontal="left" vertical="top" wrapText="1"/>
    </xf>
    <xf numFmtId="187" fontId="56" fillId="16" borderId="0" applyNumberFormat="0" applyBorder="0" applyAlignment="0" applyProtection="0"/>
    <xf numFmtId="187" fontId="19" fillId="0" borderId="5">
      <alignment horizontal="center" vertical="center"/>
    </xf>
    <xf numFmtId="187" fontId="70" fillId="40" borderId="18" applyNumberFormat="0" applyAlignment="0" applyProtection="0"/>
    <xf numFmtId="188" fontId="97" fillId="0" borderId="6" applyNumberFormat="0" applyFill="0" applyBorder="0" applyProtection="0">
      <alignment horizontal="left"/>
    </xf>
    <xf numFmtId="187" fontId="5" fillId="0" borderId="0"/>
    <xf numFmtId="187" fontId="76" fillId="0" borderId="0"/>
    <xf numFmtId="187" fontId="5" fillId="0" borderId="0" applyNumberFormat="0"/>
    <xf numFmtId="187" fontId="54" fillId="0" borderId="0" applyNumberFormat="0" applyFill="0" applyBorder="0" applyAlignment="0" applyProtection="0"/>
    <xf numFmtId="187" fontId="77" fillId="0" borderId="0" applyNumberFormat="0" applyFill="0" applyBorder="0" applyAlignment="0" applyProtection="0"/>
    <xf numFmtId="187" fontId="77" fillId="0" borderId="0" applyNumberFormat="0" applyFill="0" applyBorder="0" applyAlignment="0" applyProtection="0"/>
    <xf numFmtId="187" fontId="78" fillId="0" borderId="0" applyNumberFormat="0" applyFill="0" applyBorder="0" applyAlignment="0" applyProtection="0"/>
    <xf numFmtId="187" fontId="79" fillId="0" borderId="0" applyNumberFormat="0" applyFont="0" applyFill="0" applyAlignment="0" applyProtection="0"/>
    <xf numFmtId="187" fontId="58" fillId="0" borderId="15" applyNumberFormat="0" applyFill="0" applyAlignment="0" applyProtection="0"/>
    <xf numFmtId="187" fontId="80" fillId="0" borderId="0" applyNumberFormat="0" applyFont="0" applyFill="0" applyAlignment="0" applyProtection="0"/>
    <xf numFmtId="187" fontId="59" fillId="0" borderId="16" applyNumberFormat="0" applyFill="0" applyAlignment="0" applyProtection="0"/>
    <xf numFmtId="187" fontId="60" fillId="0" borderId="17" applyNumberFormat="0" applyFill="0" applyAlignment="0" applyProtection="0"/>
    <xf numFmtId="187" fontId="60" fillId="0" borderId="0" applyNumberFormat="0" applyFill="0" applyBorder="0" applyAlignment="0" applyProtection="0"/>
    <xf numFmtId="188" fontId="97" fillId="0" borderId="6" applyNumberFormat="0" applyFill="0" applyBorder="0" applyProtection="0">
      <alignment horizontal="right"/>
    </xf>
    <xf numFmtId="187" fontId="18" fillId="0" borderId="21" applyNumberFormat="0" applyFill="0" applyAlignment="0" applyProtection="0"/>
    <xf numFmtId="187" fontId="5" fillId="0" borderId="22" applyNumberFormat="0" applyFont="0" applyBorder="0" applyAlignment="0" applyProtection="0"/>
    <xf numFmtId="188" fontId="98" fillId="0" borderId="0" applyNumberFormat="0" applyFill="0" applyBorder="0" applyAlignment="0" applyProtection="0">
      <alignment horizontal="left"/>
    </xf>
    <xf numFmtId="187" fontId="45" fillId="41" borderId="10" applyNumberFormat="0" applyAlignment="0" applyProtection="0"/>
    <xf numFmtId="187" fontId="20" fillId="0" borderId="0" applyNumberFormat="0" applyFill="0" applyBorder="0" applyAlignment="0" applyProtection="0"/>
    <xf numFmtId="187" fontId="82" fillId="0" borderId="0" applyProtection="0"/>
    <xf numFmtId="187" fontId="83" fillId="0" borderId="0" applyProtection="0"/>
    <xf numFmtId="187" fontId="84" fillId="0" borderId="0" applyProtection="0"/>
    <xf numFmtId="187" fontId="82" fillId="0" borderId="23" applyProtection="0"/>
    <xf numFmtId="187" fontId="82" fillId="0" borderId="0"/>
    <xf numFmtId="164" fontId="99" fillId="0" borderId="0" applyFont="0" applyFill="0" applyBorder="0" applyAlignment="0" applyProtection="0"/>
    <xf numFmtId="0" fontId="5" fillId="0" borderId="0"/>
    <xf numFmtId="164" fontId="100"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50" borderId="27" applyNumberFormat="0" applyFont="0" applyAlignment="0" applyProtection="0"/>
    <xf numFmtId="0" fontId="1" fillId="50" borderId="27" applyNumberFormat="0" applyFont="0" applyAlignment="0" applyProtection="0"/>
    <xf numFmtId="0" fontId="1" fillId="50" borderId="27" applyNumberFormat="0" applyFont="0" applyAlignment="0" applyProtection="0"/>
    <xf numFmtId="0" fontId="1" fillId="50" borderId="27" applyNumberFormat="0" applyFont="0" applyAlignment="0" applyProtection="0"/>
    <xf numFmtId="0" fontId="7" fillId="44" borderId="14" applyNumberFormat="0" applyFont="0" applyAlignment="0" applyProtection="0"/>
    <xf numFmtId="0" fontId="1" fillId="50" borderId="27" applyNumberFormat="0" applyFont="0" applyAlignment="0" applyProtection="0"/>
    <xf numFmtId="0" fontId="1" fillId="50" borderId="27" applyNumberFormat="0" applyFont="0" applyAlignment="0" applyProtection="0"/>
    <xf numFmtId="0" fontId="1" fillId="50" borderId="27" applyNumberFormat="0" applyFont="0" applyAlignment="0" applyProtection="0"/>
    <xf numFmtId="0" fontId="7" fillId="44" borderId="14" applyNumberFormat="0" applyFont="0" applyAlignment="0" applyProtection="0"/>
    <xf numFmtId="0" fontId="5" fillId="0" borderId="0"/>
    <xf numFmtId="0" fontId="19" fillId="0" borderId="26">
      <alignment horizontal="center" vertical="center"/>
    </xf>
    <xf numFmtId="164" fontId="1" fillId="0" borderId="0" applyFont="0" applyFill="0" applyBorder="0" applyAlignment="0" applyProtection="0"/>
    <xf numFmtId="0" fontId="1" fillId="0" borderId="0"/>
    <xf numFmtId="0" fontId="107" fillId="52" borderId="0" applyNumberFormat="0" applyBorder="0" applyAlignment="0" applyProtection="0"/>
    <xf numFmtId="0" fontId="15" fillId="0" borderId="0"/>
    <xf numFmtId="41" fontId="1" fillId="0" borderId="0" applyFont="0" applyFill="0" applyBorder="0" applyAlignment="0" applyProtection="0"/>
    <xf numFmtId="0" fontId="5" fillId="0" borderId="0"/>
    <xf numFmtId="0" fontId="5" fillId="0" borderId="0"/>
    <xf numFmtId="0" fontId="19" fillId="0" borderId="0"/>
    <xf numFmtId="0" fontId="19" fillId="0" borderId="0"/>
    <xf numFmtId="0" fontId="112" fillId="14" borderId="0"/>
    <xf numFmtId="0" fontId="112" fillId="14" borderId="0"/>
    <xf numFmtId="0" fontId="113" fillId="14" borderId="0"/>
    <xf numFmtId="0" fontId="113" fillId="14" borderId="0"/>
    <xf numFmtId="0" fontId="112" fillId="14" borderId="0"/>
    <xf numFmtId="0" fontId="112" fillId="14" borderId="0"/>
    <xf numFmtId="0" fontId="99" fillId="0" borderId="0"/>
    <xf numFmtId="0" fontId="99" fillId="0" borderId="0"/>
    <xf numFmtId="0" fontId="99" fillId="0" borderId="0"/>
    <xf numFmtId="0" fontId="99" fillId="0" borderId="0"/>
    <xf numFmtId="0" fontId="15" fillId="0" borderId="0"/>
    <xf numFmtId="0" fontId="15" fillId="0" borderId="0"/>
    <xf numFmtId="0" fontId="113" fillId="0" borderId="0"/>
    <xf numFmtId="0" fontId="113" fillId="0" borderId="0"/>
    <xf numFmtId="0" fontId="114" fillId="0" borderId="0"/>
    <xf numFmtId="0" fontId="114" fillId="0" borderId="0"/>
    <xf numFmtId="0" fontId="114" fillId="0" borderId="0"/>
    <xf numFmtId="0" fontId="114" fillId="0" borderId="0"/>
    <xf numFmtId="0" fontId="115" fillId="0" borderId="0"/>
    <xf numFmtId="0" fontId="115" fillId="0" borderId="0"/>
    <xf numFmtId="0" fontId="113" fillId="14" borderId="0"/>
    <xf numFmtId="0" fontId="113" fillId="14" borderId="0"/>
    <xf numFmtId="0" fontId="112" fillId="14" borderId="0"/>
    <xf numFmtId="0" fontId="112" fillId="14" borderId="0"/>
    <xf numFmtId="0" fontId="116" fillId="53" borderId="0"/>
    <xf numFmtId="0" fontId="116" fillId="53" borderId="0"/>
    <xf numFmtId="0" fontId="117" fillId="24" borderId="0"/>
    <xf numFmtId="0" fontId="117" fillId="24" borderId="0"/>
    <xf numFmtId="0" fontId="117" fillId="24" borderId="0"/>
    <xf numFmtId="0" fontId="117" fillId="24" borderId="0"/>
    <xf numFmtId="0" fontId="114" fillId="0" borderId="0"/>
    <xf numFmtId="0" fontId="114" fillId="0" borderId="0"/>
    <xf numFmtId="0" fontId="115" fillId="0" borderId="0"/>
    <xf numFmtId="0" fontId="115" fillId="0" borderId="0"/>
    <xf numFmtId="0" fontId="92" fillId="0" borderId="0"/>
    <xf numFmtId="0" fontId="92"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8" fillId="0" borderId="0"/>
    <xf numFmtId="0" fontId="118" fillId="0" borderId="0"/>
    <xf numFmtId="0" fontId="112" fillId="14" borderId="0"/>
    <xf numFmtId="0" fontId="112" fillId="14" borderId="0"/>
    <xf numFmtId="0" fontId="113" fillId="14" borderId="0"/>
    <xf numFmtId="0" fontId="113" fillId="14" borderId="0"/>
    <xf numFmtId="0" fontId="15" fillId="0" borderId="0"/>
    <xf numFmtId="0" fontId="15" fillId="0" borderId="0"/>
    <xf numFmtId="0" fontId="120" fillId="53" borderId="0"/>
    <xf numFmtId="0" fontId="120" fillId="53" borderId="0"/>
    <xf numFmtId="0" fontId="120" fillId="53" borderId="0"/>
    <xf numFmtId="0" fontId="120" fillId="53" borderId="0"/>
    <xf numFmtId="0" fontId="120" fillId="53" borderId="0"/>
    <xf numFmtId="0" fontId="120" fillId="53" borderId="0"/>
    <xf numFmtId="0" fontId="116" fillId="53" borderId="0"/>
    <xf numFmtId="0" fontId="116" fillId="53" borderId="0"/>
    <xf numFmtId="0" fontId="117" fillId="24" borderId="0"/>
    <xf numFmtId="0" fontId="117" fillId="24" borderId="0"/>
    <xf numFmtId="0" fontId="117" fillId="24" borderId="0"/>
    <xf numFmtId="0" fontId="117" fillId="24" borderId="0"/>
    <xf numFmtId="0" fontId="117" fillId="24" borderId="0"/>
    <xf numFmtId="0" fontId="117" fillId="24" borderId="0"/>
    <xf numFmtId="0" fontId="114" fillId="0" borderId="0"/>
    <xf numFmtId="0" fontId="114" fillId="0" borderId="0"/>
    <xf numFmtId="0" fontId="115" fillId="0" borderId="0"/>
    <xf numFmtId="0" fontId="115" fillId="0" borderId="0"/>
    <xf numFmtId="0" fontId="92" fillId="0" borderId="0"/>
    <xf numFmtId="0" fontId="92"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8" fillId="0" borderId="0"/>
    <xf numFmtId="0" fontId="118" fillId="0" borderId="0"/>
    <xf numFmtId="0" fontId="112" fillId="14" borderId="0"/>
    <xf numFmtId="0" fontId="112" fillId="14" borderId="0"/>
    <xf numFmtId="0" fontId="113" fillId="14" borderId="0"/>
    <xf numFmtId="0" fontId="113" fillId="14" borderId="0"/>
    <xf numFmtId="0" fontId="15" fillId="0" borderId="0"/>
    <xf numFmtId="0" fontId="15" fillId="0" borderId="0"/>
    <xf numFmtId="0" fontId="15" fillId="53" borderId="0"/>
    <xf numFmtId="0" fontId="15" fillId="53" borderId="0"/>
    <xf numFmtId="0" fontId="116" fillId="53" borderId="0"/>
    <xf numFmtId="0" fontId="116" fillId="53" borderId="0"/>
    <xf numFmtId="0" fontId="5" fillId="0" borderId="0">
      <alignment vertical="top"/>
    </xf>
    <xf numFmtId="0" fontId="5" fillId="0" borderId="0">
      <alignment vertical="top"/>
    </xf>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41" fillId="24"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19" fillId="0" borderId="3">
      <alignment horizontal="center" vertical="center"/>
    </xf>
    <xf numFmtId="0" fontId="42" fillId="15" borderId="0" applyNumberFormat="0" applyBorder="0" applyAlignment="0" applyProtection="0"/>
    <xf numFmtId="0" fontId="43" fillId="40" borderId="8" applyNumberFormat="0" applyAlignment="0" applyProtection="0"/>
    <xf numFmtId="0" fontId="45" fillId="41" borderId="10" applyNumberFormat="0" applyAlignment="0" applyProtection="0"/>
    <xf numFmtId="43" fontId="5"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4"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0"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7" fontId="121" fillId="0" borderId="7" applyNumberFormat="0" applyFill="0" applyBorder="0" applyAlignment="0">
      <protection locked="0"/>
    </xf>
    <xf numFmtId="169" fontId="122" fillId="0" borderId="0">
      <alignment horizontal="center"/>
    </xf>
    <xf numFmtId="0" fontId="56" fillId="16" borderId="0" applyNumberFormat="0" applyBorder="0" applyAlignment="0" applyProtection="0"/>
    <xf numFmtId="0" fontId="123" fillId="0" borderId="0" applyNumberFormat="0" applyFill="0" applyBorder="0">
      <alignment horizontal="right"/>
    </xf>
    <xf numFmtId="0" fontId="123" fillId="0" borderId="0" applyNumberFormat="0" applyFill="0" applyBorder="0">
      <alignment horizontal="right"/>
    </xf>
    <xf numFmtId="0" fontId="96" fillId="0" borderId="0"/>
    <xf numFmtId="41"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0" fontId="65" fillId="48" borderId="0" applyNumberFormat="0" applyBorder="0" applyAlignment="0" applyProtection="0"/>
    <xf numFmtId="0" fontId="5" fillId="0" borderId="0" applyNumberFormat="0" applyFont="0" applyFill="0" applyBorder="0" applyAlignment="0" applyProtection="0"/>
    <xf numFmtId="0" fontId="7" fillId="50" borderId="27" applyNumberFormat="0" applyFont="0" applyAlignment="0" applyProtection="0"/>
    <xf numFmtId="0" fontId="7" fillId="50" borderId="27" applyNumberFormat="0" applyFont="0" applyAlignment="0" applyProtection="0"/>
    <xf numFmtId="0" fontId="7" fillId="50" borderId="27" applyNumberFormat="0" applyFont="0" applyAlignment="0" applyProtection="0"/>
    <xf numFmtId="0" fontId="5" fillId="44" borderId="14" applyNumberFormat="0" applyFont="0" applyAlignment="0" applyProtection="0"/>
    <xf numFmtId="0" fontId="7" fillId="50" borderId="27" applyNumberFormat="0" applyFont="0" applyAlignment="0" applyProtection="0"/>
    <xf numFmtId="0" fontId="7" fillId="50" borderId="27" applyNumberFormat="0" applyFont="0" applyAlignment="0" applyProtection="0"/>
    <xf numFmtId="0" fontId="7" fillId="50" borderId="27" applyNumberFormat="0" applyFont="0" applyAlignment="0" applyProtection="0"/>
    <xf numFmtId="0" fontId="70" fillId="40" borderId="18" applyNumberFormat="0" applyAlignment="0" applyProtection="0"/>
    <xf numFmtId="4" fontId="124" fillId="54" borderId="29" applyNumberFormat="0" applyProtection="0">
      <alignment vertical="center"/>
    </xf>
    <xf numFmtId="4" fontId="124" fillId="54" borderId="29" applyNumberFormat="0" applyProtection="0">
      <alignment vertical="center"/>
    </xf>
    <xf numFmtId="4" fontId="125" fillId="54" borderId="29" applyNumberFormat="0" applyProtection="0">
      <alignment vertical="center"/>
    </xf>
    <xf numFmtId="4" fontId="125" fillId="54" borderId="29" applyNumberFormat="0" applyProtection="0">
      <alignment vertical="center"/>
    </xf>
    <xf numFmtId="4" fontId="126" fillId="54" borderId="29" applyNumberFormat="0" applyProtection="0">
      <alignment horizontal="left" vertical="center" indent="1"/>
    </xf>
    <xf numFmtId="4" fontId="126" fillId="54" borderId="29" applyNumberFormat="0" applyProtection="0">
      <alignment horizontal="left" vertical="center" indent="1"/>
    </xf>
    <xf numFmtId="0" fontId="37" fillId="54" borderId="29" applyNumberFormat="0" applyProtection="0">
      <alignment horizontal="left" vertical="top" indent="1"/>
    </xf>
    <xf numFmtId="4" fontId="126" fillId="55" borderId="0" applyNumberFormat="0" applyProtection="0">
      <alignment horizontal="left" vertical="center" indent="1"/>
    </xf>
    <xf numFmtId="4" fontId="126" fillId="55" borderId="0" applyNumberFormat="0" applyProtection="0">
      <alignment horizontal="left" vertical="center" indent="1"/>
    </xf>
    <xf numFmtId="4" fontId="126" fillId="56" borderId="29" applyNumberFormat="0" applyProtection="0">
      <alignment horizontal="right" vertical="center"/>
    </xf>
    <xf numFmtId="4" fontId="126" fillId="56" borderId="29" applyNumberFormat="0" applyProtection="0">
      <alignment horizontal="right" vertical="center"/>
    </xf>
    <xf numFmtId="4" fontId="126" fillId="57" borderId="29" applyNumberFormat="0" applyProtection="0">
      <alignment horizontal="right" vertical="center"/>
    </xf>
    <xf numFmtId="4" fontId="126" fillId="57" borderId="29" applyNumberFormat="0" applyProtection="0">
      <alignment horizontal="right" vertical="center"/>
    </xf>
    <xf numFmtId="4" fontId="126" fillId="58" borderId="29" applyNumberFormat="0" applyProtection="0">
      <alignment horizontal="right" vertical="center"/>
    </xf>
    <xf numFmtId="4" fontId="126" fillId="58" borderId="29" applyNumberFormat="0" applyProtection="0">
      <alignment horizontal="right" vertical="center"/>
    </xf>
    <xf numFmtId="4" fontId="126" fillId="59" borderId="29" applyNumberFormat="0" applyProtection="0">
      <alignment horizontal="right" vertical="center"/>
    </xf>
    <xf numFmtId="4" fontId="126" fillId="59" borderId="29" applyNumberFormat="0" applyProtection="0">
      <alignment horizontal="right" vertical="center"/>
    </xf>
    <xf numFmtId="4" fontId="126" fillId="60" borderId="29" applyNumberFormat="0" applyProtection="0">
      <alignment horizontal="right" vertical="center"/>
    </xf>
    <xf numFmtId="4" fontId="126" fillId="60" borderId="29" applyNumberFormat="0" applyProtection="0">
      <alignment horizontal="right" vertical="center"/>
    </xf>
    <xf numFmtId="4" fontId="126" fillId="61" borderId="29" applyNumberFormat="0" applyProtection="0">
      <alignment horizontal="right" vertical="center"/>
    </xf>
    <xf numFmtId="4" fontId="126" fillId="61" borderId="29" applyNumberFormat="0" applyProtection="0">
      <alignment horizontal="right" vertical="center"/>
    </xf>
    <xf numFmtId="4" fontId="126" fillId="62" borderId="29" applyNumberFormat="0" applyProtection="0">
      <alignment horizontal="right" vertical="center"/>
    </xf>
    <xf numFmtId="4" fontId="126" fillId="62" borderId="29" applyNumberFormat="0" applyProtection="0">
      <alignment horizontal="right" vertical="center"/>
    </xf>
    <xf numFmtId="4" fontId="126" fillId="63" borderId="29" applyNumberFormat="0" applyProtection="0">
      <alignment horizontal="right" vertical="center"/>
    </xf>
    <xf numFmtId="4" fontId="126" fillId="63" borderId="29" applyNumberFormat="0" applyProtection="0">
      <alignment horizontal="right" vertical="center"/>
    </xf>
    <xf numFmtId="4" fontId="126" fillId="64" borderId="29" applyNumberFormat="0" applyProtection="0">
      <alignment horizontal="right" vertical="center"/>
    </xf>
    <xf numFmtId="4" fontId="126" fillId="64" borderId="29" applyNumberFormat="0" applyProtection="0">
      <alignment horizontal="right" vertical="center"/>
    </xf>
    <xf numFmtId="4" fontId="124" fillId="65" borderId="30" applyNumberFormat="0" applyProtection="0">
      <alignment horizontal="left" vertical="center" indent="1"/>
    </xf>
    <xf numFmtId="4" fontId="124" fillId="65" borderId="30" applyNumberFormat="0" applyProtection="0">
      <alignment horizontal="left" vertical="center" indent="1"/>
    </xf>
    <xf numFmtId="4" fontId="124" fillId="5" borderId="0" applyNumberFormat="0" applyProtection="0">
      <alignment horizontal="left" vertical="center" indent="1"/>
    </xf>
    <xf numFmtId="4" fontId="124" fillId="5" borderId="0" applyNumberFormat="0" applyProtection="0">
      <alignment horizontal="left" vertical="center" indent="1"/>
    </xf>
    <xf numFmtId="4" fontId="124" fillId="55" borderId="0" applyNumberFormat="0" applyProtection="0">
      <alignment horizontal="left" vertical="center" indent="1"/>
    </xf>
    <xf numFmtId="4" fontId="124" fillId="55" borderId="0" applyNumberFormat="0" applyProtection="0">
      <alignment horizontal="left" vertical="center" indent="1"/>
    </xf>
    <xf numFmtId="4" fontId="126" fillId="5" borderId="29" applyNumberFormat="0" applyProtection="0">
      <alignment horizontal="right" vertical="center"/>
    </xf>
    <xf numFmtId="4" fontId="126" fillId="5" borderId="29" applyNumberFormat="0" applyProtection="0">
      <alignment horizontal="right" vertical="center"/>
    </xf>
    <xf numFmtId="4" fontId="8" fillId="5" borderId="0" applyNumberFormat="0" applyProtection="0">
      <alignment horizontal="left" vertical="center" indent="1"/>
    </xf>
    <xf numFmtId="4" fontId="8" fillId="5" borderId="0" applyNumberFormat="0" applyProtection="0">
      <alignment horizontal="left" vertical="center" indent="1"/>
    </xf>
    <xf numFmtId="4" fontId="8" fillId="55" borderId="0" applyNumberFormat="0" applyProtection="0">
      <alignment horizontal="left" vertical="center" indent="1"/>
    </xf>
    <xf numFmtId="4" fontId="8" fillId="55" borderId="0" applyNumberFormat="0" applyProtection="0">
      <alignment horizontal="left" vertical="center" indent="1"/>
    </xf>
    <xf numFmtId="0" fontId="5" fillId="55" borderId="29" applyNumberFormat="0" applyProtection="0">
      <alignment horizontal="left" vertical="center" indent="1"/>
    </xf>
    <xf numFmtId="0" fontId="5" fillId="55" borderId="29" applyNumberFormat="0" applyProtection="0">
      <alignment horizontal="left" vertical="center" indent="1"/>
    </xf>
    <xf numFmtId="0" fontId="5" fillId="55" borderId="29" applyNumberFormat="0" applyProtection="0">
      <alignment horizontal="left" vertical="top" indent="1"/>
    </xf>
    <xf numFmtId="0" fontId="5" fillId="55" borderId="29" applyNumberFormat="0" applyProtection="0">
      <alignment horizontal="left" vertical="top" indent="1"/>
    </xf>
    <xf numFmtId="0" fontId="5" fillId="3" borderId="29" applyNumberFormat="0" applyProtection="0">
      <alignment horizontal="left" vertical="center" indent="1"/>
    </xf>
    <xf numFmtId="0" fontId="5" fillId="3" borderId="29" applyNumberFormat="0" applyProtection="0">
      <alignment horizontal="left" vertical="center" indent="1"/>
    </xf>
    <xf numFmtId="0" fontId="5" fillId="3" borderId="29" applyNumberFormat="0" applyProtection="0">
      <alignment horizontal="left" vertical="top" indent="1"/>
    </xf>
    <xf numFmtId="0" fontId="5" fillId="3" borderId="29" applyNumberFormat="0" applyProtection="0">
      <alignment horizontal="left" vertical="top" indent="1"/>
    </xf>
    <xf numFmtId="0" fontId="5" fillId="5" borderId="29" applyNumberFormat="0" applyProtection="0">
      <alignment horizontal="left" vertical="center" indent="1"/>
    </xf>
    <xf numFmtId="0" fontId="5" fillId="5" borderId="29" applyNumberFormat="0" applyProtection="0">
      <alignment horizontal="left" vertical="center" indent="1"/>
    </xf>
    <xf numFmtId="0" fontId="5" fillId="5" borderId="29" applyNumberFormat="0" applyProtection="0">
      <alignment horizontal="left" vertical="top" indent="1"/>
    </xf>
    <xf numFmtId="0" fontId="5" fillId="5" borderId="29" applyNumberFormat="0" applyProtection="0">
      <alignment horizontal="left" vertical="top" indent="1"/>
    </xf>
    <xf numFmtId="0" fontId="5" fillId="66" borderId="29" applyNumberFormat="0" applyProtection="0">
      <alignment horizontal="left" vertical="center" indent="1"/>
    </xf>
    <xf numFmtId="0" fontId="5" fillId="66" borderId="29" applyNumberFormat="0" applyProtection="0">
      <alignment horizontal="left" vertical="center" indent="1"/>
    </xf>
    <xf numFmtId="0" fontId="5" fillId="66" borderId="29" applyNumberFormat="0" applyProtection="0">
      <alignment horizontal="left" vertical="top" indent="1"/>
    </xf>
    <xf numFmtId="0" fontId="5" fillId="66" borderId="29" applyNumberFormat="0" applyProtection="0">
      <alignment horizontal="left" vertical="top" indent="1"/>
    </xf>
    <xf numFmtId="4" fontId="126" fillId="66" borderId="29" applyNumberFormat="0" applyProtection="0">
      <alignment vertical="center"/>
    </xf>
    <xf numFmtId="4" fontId="126" fillId="66" borderId="29" applyNumberFormat="0" applyProtection="0">
      <alignment vertical="center"/>
    </xf>
    <xf numFmtId="4" fontId="127" fillId="66" borderId="29" applyNumberFormat="0" applyProtection="0">
      <alignment vertical="center"/>
    </xf>
    <xf numFmtId="4" fontId="127" fillId="66" borderId="29" applyNumberFormat="0" applyProtection="0">
      <alignment vertical="center"/>
    </xf>
    <xf numFmtId="4" fontId="124" fillId="5" borderId="31" applyNumberFormat="0" applyProtection="0">
      <alignment horizontal="left" vertical="center" indent="1"/>
    </xf>
    <xf numFmtId="4" fontId="124" fillId="5" borderId="31" applyNumberFormat="0" applyProtection="0">
      <alignment horizontal="left" vertical="center" indent="1"/>
    </xf>
    <xf numFmtId="0" fontId="8" fillId="43" borderId="29" applyNumberFormat="0" applyProtection="0">
      <alignment horizontal="left" vertical="top" indent="1"/>
    </xf>
    <xf numFmtId="4" fontId="126" fillId="66" borderId="29" applyNumberFormat="0" applyProtection="0">
      <alignment horizontal="right" vertical="center"/>
    </xf>
    <xf numFmtId="4" fontId="126" fillId="66" borderId="29" applyNumberFormat="0" applyProtection="0">
      <alignment horizontal="right" vertical="center"/>
    </xf>
    <xf numFmtId="4" fontId="127" fillId="66" borderId="29" applyNumberFormat="0" applyProtection="0">
      <alignment horizontal="right" vertical="center"/>
    </xf>
    <xf numFmtId="4" fontId="127" fillId="66" borderId="29" applyNumberFormat="0" applyProtection="0">
      <alignment horizontal="right" vertical="center"/>
    </xf>
    <xf numFmtId="4" fontId="124" fillId="5" borderId="29" applyNumberFormat="0" applyProtection="0">
      <alignment horizontal="left" vertical="center" indent="1"/>
    </xf>
    <xf numFmtId="4" fontId="124" fillId="5" borderId="29" applyNumberFormat="0" applyProtection="0">
      <alignment horizontal="left" vertical="center" indent="1"/>
    </xf>
    <xf numFmtId="0" fontId="8" fillId="3" borderId="29" applyNumberFormat="0" applyProtection="0">
      <alignment horizontal="left" vertical="top" indent="1"/>
    </xf>
    <xf numFmtId="4" fontId="128" fillId="3" borderId="31" applyNumberFormat="0" applyProtection="0">
      <alignment horizontal="left" vertical="center" indent="1"/>
    </xf>
    <xf numFmtId="4" fontId="128" fillId="3" borderId="31" applyNumberFormat="0" applyProtection="0">
      <alignment horizontal="left" vertical="center" indent="1"/>
    </xf>
    <xf numFmtId="4" fontId="129" fillId="66" borderId="29" applyNumberFormat="0" applyProtection="0">
      <alignment horizontal="right" vertical="center"/>
    </xf>
    <xf numFmtId="4" fontId="129" fillId="66" borderId="29" applyNumberFormat="0" applyProtection="0">
      <alignment horizontal="right" vertical="center"/>
    </xf>
    <xf numFmtId="0" fontId="130" fillId="67" borderId="0"/>
    <xf numFmtId="0" fontId="131" fillId="67" borderId="0"/>
    <xf numFmtId="204" fontId="5" fillId="0" borderId="0" applyFont="0" applyFill="0" applyBorder="0" applyAlignment="0" applyProtection="0"/>
    <xf numFmtId="205" fontId="5" fillId="0" borderId="0" applyFont="0" applyFill="0" applyBorder="0" applyAlignment="0" applyProtection="0"/>
    <xf numFmtId="43" fontId="99" fillId="0" borderId="0" applyFont="0" applyFill="0" applyBorder="0" applyAlignment="0" applyProtection="0"/>
  </cellStyleXfs>
  <cellXfs count="338">
    <xf numFmtId="0" fontId="0" fillId="0" borderId="0" xfId="0"/>
    <xf numFmtId="0" fontId="0" fillId="0" borderId="0" xfId="0" applyBorder="1"/>
    <xf numFmtId="0" fontId="0" fillId="0" borderId="0" xfId="0" applyFont="1"/>
    <xf numFmtId="0" fontId="0" fillId="0" borderId="0" xfId="0" applyFill="1"/>
    <xf numFmtId="0" fontId="0" fillId="0" borderId="0" xfId="0" applyFill="1" applyBorder="1"/>
    <xf numFmtId="0" fontId="0" fillId="0" borderId="0" xfId="0" applyAlignment="1">
      <alignment horizontal="left"/>
    </xf>
    <xf numFmtId="0" fontId="2" fillId="0" borderId="0" xfId="0" applyFont="1" applyFill="1"/>
    <xf numFmtId="2" fontId="0" fillId="0" borderId="0" xfId="0" applyNumberFormat="1"/>
    <xf numFmtId="0" fontId="0" fillId="0" borderId="0" xfId="0" applyAlignment="1">
      <alignment wrapText="1"/>
    </xf>
    <xf numFmtId="0" fontId="16" fillId="0" borderId="0" xfId="0" applyFont="1" applyBorder="1"/>
    <xf numFmtId="0" fontId="23" fillId="0" borderId="0" xfId="0" applyFont="1" applyBorder="1"/>
    <xf numFmtId="0" fontId="17" fillId="2" borderId="1" xfId="138" applyFont="1" applyFill="1" applyBorder="1"/>
    <xf numFmtId="0" fontId="17" fillId="3" borderId="1" xfId="0" applyFont="1" applyFill="1" applyBorder="1" applyAlignment="1">
      <alignment horizontal="right" vertical="center"/>
    </xf>
    <xf numFmtId="0" fontId="17" fillId="9" borderId="1" xfId="0" applyFont="1" applyFill="1" applyBorder="1"/>
    <xf numFmtId="175" fontId="16" fillId="0" borderId="0" xfId="0" applyNumberFormat="1" applyFont="1" applyFill="1" applyBorder="1" applyAlignment="1">
      <alignment horizontal="right"/>
    </xf>
    <xf numFmtId="0" fontId="28" fillId="0" borderId="0" xfId="0" applyFont="1" applyFill="1"/>
    <xf numFmtId="0" fontId="17" fillId="0" borderId="0" xfId="0" applyFont="1" applyFill="1" applyBorder="1" applyAlignment="1"/>
    <xf numFmtId="0" fontId="36" fillId="0" borderId="0" xfId="1" applyFont="1" applyAlignment="1" applyProtection="1"/>
    <xf numFmtId="0" fontId="25" fillId="0" borderId="0" xfId="0" applyFont="1" applyBorder="1"/>
    <xf numFmtId="0" fontId="25" fillId="0" borderId="0" xfId="0" applyFont="1" applyAlignment="1"/>
    <xf numFmtId="0" fontId="25" fillId="0" borderId="0" xfId="0" applyFont="1" applyBorder="1" applyAlignment="1"/>
    <xf numFmtId="0" fontId="17" fillId="3" borderId="1" xfId="0" applyFont="1" applyFill="1" applyBorder="1" applyAlignment="1">
      <alignment horizontal="center" vertical="center" wrapText="1"/>
    </xf>
    <xf numFmtId="0" fontId="17" fillId="3" borderId="1" xfId="0" applyNumberFormat="1" applyFont="1" applyFill="1" applyBorder="1"/>
    <xf numFmtId="0" fontId="22" fillId="0" borderId="0" xfId="0" applyFont="1" applyFill="1" applyBorder="1"/>
    <xf numFmtId="0" fontId="25" fillId="0" borderId="0" xfId="0" applyFont="1" applyFill="1" applyBorder="1" applyAlignment="1">
      <alignment vertical="center"/>
    </xf>
    <xf numFmtId="0" fontId="25" fillId="0" borderId="0" xfId="0" applyFont="1" applyFill="1"/>
    <xf numFmtId="0" fontId="25" fillId="0" borderId="0" xfId="0" applyFont="1" applyFill="1" applyBorder="1"/>
    <xf numFmtId="0" fontId="35" fillId="0" borderId="0" xfId="0" applyFont="1"/>
    <xf numFmtId="0" fontId="17" fillId="0" borderId="0" xfId="0" applyFont="1"/>
    <xf numFmtId="0" fontId="16" fillId="0" borderId="0" xfId="0" applyFont="1" applyFill="1"/>
    <xf numFmtId="0" fontId="16" fillId="0" borderId="0" xfId="138" applyFont="1"/>
    <xf numFmtId="0" fontId="17" fillId="0" borderId="0" xfId="0" applyFont="1" applyFill="1"/>
    <xf numFmtId="0" fontId="25" fillId="0" borderId="0" xfId="0" applyFont="1" applyAlignment="1">
      <alignment wrapText="1"/>
    </xf>
    <xf numFmtId="0" fontId="29" fillId="0" borderId="0" xfId="0" applyFont="1"/>
    <xf numFmtId="0" fontId="17" fillId="0" borderId="0" xfId="0" applyFont="1" applyAlignment="1">
      <alignment horizontal="left"/>
    </xf>
    <xf numFmtId="0" fontId="16" fillId="0" borderId="0" xfId="0" applyFont="1" applyFill="1" applyBorder="1" applyAlignment="1">
      <alignment vertical="center"/>
    </xf>
    <xf numFmtId="0" fontId="16" fillId="4" borderId="0" xfId="0" applyFont="1" applyFill="1" applyBorder="1"/>
    <xf numFmtId="167" fontId="25" fillId="0" borderId="0" xfId="0" applyNumberFormat="1" applyFont="1" applyFill="1"/>
    <xf numFmtId="0" fontId="17" fillId="11" borderId="1" xfId="0" applyFont="1" applyFill="1" applyBorder="1" applyAlignment="1">
      <alignment vertical="top" wrapText="1"/>
    </xf>
    <xf numFmtId="0" fontId="25" fillId="0" borderId="0" xfId="0" applyFont="1" applyAlignment="1">
      <alignment vertical="top"/>
    </xf>
    <xf numFmtId="0" fontId="17" fillId="0" borderId="0" xfId="0" applyFont="1" applyFill="1" applyAlignment="1">
      <alignment horizontal="left"/>
    </xf>
    <xf numFmtId="0" fontId="35" fillId="0" borderId="0" xfId="0" applyFont="1" applyAlignment="1">
      <alignment horizontal="left"/>
    </xf>
    <xf numFmtId="0" fontId="22" fillId="0" borderId="0" xfId="0" applyFont="1" applyAlignment="1">
      <alignment vertical="center"/>
    </xf>
    <xf numFmtId="0" fontId="26" fillId="0" borderId="0" xfId="0" applyFont="1"/>
    <xf numFmtId="0" fontId="0" fillId="0" borderId="0" xfId="0"/>
    <xf numFmtId="0" fontId="17" fillId="2" borderId="1" xfId="0" applyFont="1" applyFill="1" applyBorder="1"/>
    <xf numFmtId="0" fontId="4" fillId="0" borderId="0" xfId="1" applyAlignment="1" applyProtection="1"/>
    <xf numFmtId="0" fontId="16" fillId="0" borderId="0" xfId="0" applyFont="1"/>
    <xf numFmtId="0" fontId="25" fillId="0" borderId="1" xfId="0" applyFont="1" applyBorder="1"/>
    <xf numFmtId="0" fontId="25" fillId="0" borderId="0" xfId="0" applyFont="1"/>
    <xf numFmtId="0" fontId="3" fillId="0" borderId="0" xfId="0" applyFont="1"/>
    <xf numFmtId="0" fontId="25" fillId="0" borderId="1" xfId="0" applyFont="1" applyFill="1" applyBorder="1"/>
    <xf numFmtId="0" fontId="23" fillId="0" borderId="0" xfId="0" applyFont="1"/>
    <xf numFmtId="0" fontId="22" fillId="0" borderId="0" xfId="0" applyFont="1"/>
    <xf numFmtId="0" fontId="24" fillId="0" borderId="0" xfId="0" applyFont="1"/>
    <xf numFmtId="0" fontId="2" fillId="0" borderId="0" xfId="0" applyFont="1"/>
    <xf numFmtId="0" fontId="25" fillId="0" borderId="0" xfId="0" applyFont="1" applyAlignment="1">
      <alignment horizontal="left"/>
    </xf>
    <xf numFmtId="0" fontId="86" fillId="0" borderId="0" xfId="138" applyFont="1"/>
    <xf numFmtId="175" fontId="16" fillId="12" borderId="0" xfId="0" applyNumberFormat="1" applyFont="1" applyFill="1" applyBorder="1"/>
    <xf numFmtId="175" fontId="16" fillId="0" borderId="0" xfId="0" applyNumberFormat="1" applyFont="1" applyBorder="1"/>
    <xf numFmtId="0" fontId="87" fillId="0" borderId="0" xfId="0" applyFont="1" applyFill="1" applyBorder="1"/>
    <xf numFmtId="0" fontId="38" fillId="0" borderId="0" xfId="0" applyFont="1"/>
    <xf numFmtId="0" fontId="17" fillId="0" borderId="0" xfId="138" applyFont="1"/>
    <xf numFmtId="0" fontId="23" fillId="0" borderId="24" xfId="0" applyFont="1" applyBorder="1"/>
    <xf numFmtId="0" fontId="23" fillId="0" borderId="25" xfId="0" applyFont="1" applyBorder="1"/>
    <xf numFmtId="0" fontId="88" fillId="0" borderId="0" xfId="0" applyFont="1" applyBorder="1"/>
    <xf numFmtId="0" fontId="21" fillId="4" borderId="0" xfId="0" applyFont="1" applyFill="1" applyBorder="1"/>
    <xf numFmtId="0" fontId="88" fillId="0" borderId="0" xfId="0" applyFont="1" applyFill="1" applyBorder="1"/>
    <xf numFmtId="0" fontId="87" fillId="0" borderId="0" xfId="0" applyFont="1"/>
    <xf numFmtId="0" fontId="35" fillId="0" borderId="0" xfId="0" applyFont="1" applyBorder="1"/>
    <xf numFmtId="0" fontId="35" fillId="0" borderId="0" xfId="0" applyFont="1" applyAlignment="1"/>
    <xf numFmtId="174" fontId="16" fillId="0" borderId="0" xfId="13" applyNumberFormat="1" applyFont="1" applyFill="1" applyBorder="1" applyAlignment="1">
      <alignment horizontal="right" vertical="center"/>
    </xf>
    <xf numFmtId="174" fontId="23" fillId="0" borderId="0" xfId="0" applyNumberFormat="1" applyFont="1" applyBorder="1" applyAlignment="1">
      <alignment horizontal="right"/>
    </xf>
    <xf numFmtId="0" fontId="17" fillId="3" borderId="1" xfId="0" applyFont="1" applyFill="1" applyBorder="1" applyAlignment="1">
      <alignment vertical="center"/>
    </xf>
    <xf numFmtId="0" fontId="3" fillId="0" borderId="0" xfId="0" applyFont="1" applyAlignment="1">
      <alignment horizontal="left"/>
    </xf>
    <xf numFmtId="0" fontId="89" fillId="0" borderId="0" xfId="0" applyFont="1" applyFill="1" applyBorder="1" applyAlignment="1">
      <alignment vertical="center"/>
    </xf>
    <xf numFmtId="0" fontId="35" fillId="0" borderId="0" xfId="0" applyFont="1" applyFill="1" applyBorder="1" applyAlignment="1">
      <alignment horizontal="left"/>
    </xf>
    <xf numFmtId="0" fontId="25" fillId="0" borderId="0" xfId="0" applyFont="1" applyBorder="1" applyAlignment="1">
      <alignment wrapText="1"/>
    </xf>
    <xf numFmtId="0" fontId="25" fillId="0" borderId="0" xfId="274" applyFont="1"/>
    <xf numFmtId="0" fontId="17" fillId="0" borderId="0" xfId="138" applyFont="1" applyFill="1" applyBorder="1"/>
    <xf numFmtId="2" fontId="23" fillId="0" borderId="0" xfId="0" applyNumberFormat="1" applyFont="1" applyBorder="1"/>
    <xf numFmtId="0" fontId="90" fillId="0" borderId="0" xfId="0" applyFont="1" applyFill="1" applyBorder="1"/>
    <xf numFmtId="0" fontId="91" fillId="0" borderId="0" xfId="0" applyFont="1"/>
    <xf numFmtId="2" fontId="35" fillId="0" borderId="0" xfId="0" applyNumberFormat="1" applyFont="1"/>
    <xf numFmtId="0" fontId="1" fillId="0" borderId="0" xfId="0" applyFont="1"/>
    <xf numFmtId="2" fontId="25" fillId="0" borderId="0" xfId="0" applyNumberFormat="1" applyFont="1"/>
    <xf numFmtId="0" fontId="93" fillId="0" borderId="0" xfId="0" applyFont="1"/>
    <xf numFmtId="2" fontId="16" fillId="0" borderId="1" xfId="0" applyNumberFormat="1" applyFont="1" applyFill="1" applyBorder="1" applyAlignment="1">
      <alignment horizontal="right"/>
    </xf>
    <xf numFmtId="0" fontId="25" fillId="0" borderId="0" xfId="0" applyFont="1" applyAlignment="1">
      <alignment vertical="top" wrapText="1"/>
    </xf>
    <xf numFmtId="0" fontId="16" fillId="0" borderId="0" xfId="0" applyFont="1" applyAlignment="1">
      <alignment wrapText="1"/>
    </xf>
    <xf numFmtId="0" fontId="17" fillId="3" borderId="1" xfId="0" applyFont="1" applyFill="1" applyBorder="1" applyAlignment="1">
      <alignment horizontal="right"/>
    </xf>
    <xf numFmtId="0" fontId="25" fillId="0" borderId="0" xfId="0" applyFont="1" applyAlignment="1">
      <alignment horizontal="center" wrapText="1"/>
    </xf>
    <xf numFmtId="176" fontId="16" fillId="0" borderId="1" xfId="0" applyNumberFormat="1" applyFont="1" applyFill="1" applyBorder="1" applyAlignment="1">
      <alignment horizontal="right"/>
    </xf>
    <xf numFmtId="0" fontId="16" fillId="0" borderId="0" xfId="0" applyFont="1" applyAlignment="1">
      <alignment vertical="top" wrapText="1"/>
    </xf>
    <xf numFmtId="0" fontId="17" fillId="9" borderId="1" xfId="0" applyFont="1" applyFill="1" applyBorder="1" applyAlignment="1"/>
    <xf numFmtId="0" fontId="17" fillId="3" borderId="1" xfId="0" applyFont="1" applyFill="1" applyBorder="1" applyAlignment="1">
      <alignment vertical="center" wrapText="1"/>
    </xf>
    <xf numFmtId="201" fontId="17" fillId="2" borderId="1" xfId="1925" applyNumberFormat="1" applyFont="1" applyFill="1" applyBorder="1" applyAlignment="1" applyProtection="1">
      <alignment vertical="center"/>
      <protection locked="0"/>
    </xf>
    <xf numFmtId="0" fontId="39" fillId="6" borderId="1" xfId="0" applyFont="1" applyFill="1" applyBorder="1" applyAlignment="1">
      <alignment vertical="center"/>
    </xf>
    <xf numFmtId="0" fontId="39" fillId="3" borderId="1" xfId="0" applyNumberFormat="1" applyFont="1" applyFill="1" applyBorder="1"/>
    <xf numFmtId="201" fontId="17" fillId="9" borderId="1" xfId="1925" applyNumberFormat="1" applyFont="1" applyFill="1" applyBorder="1" applyAlignment="1" applyProtection="1">
      <alignment vertical="center"/>
      <protection locked="0"/>
    </xf>
    <xf numFmtId="0" fontId="25" fillId="0" borderId="0" xfId="0" applyFont="1" applyFill="1" applyAlignment="1">
      <alignment wrapText="1"/>
    </xf>
    <xf numFmtId="0" fontId="25" fillId="0" borderId="0" xfId="0" applyFont="1" applyFill="1" applyBorder="1" applyAlignment="1">
      <alignment wrapText="1"/>
    </xf>
    <xf numFmtId="0" fontId="17" fillId="3" borderId="1" xfId="0" applyNumberFormat="1" applyFont="1" applyFill="1" applyBorder="1" applyAlignment="1">
      <alignment horizontal="right" vertical="center"/>
    </xf>
    <xf numFmtId="0" fontId="17" fillId="2" borderId="1" xfId="138" applyFont="1" applyFill="1" applyBorder="1" applyAlignment="1">
      <alignment horizontal="center"/>
    </xf>
    <xf numFmtId="0" fontId="17" fillId="3" borderId="1" xfId="138" applyNumberFormat="1" applyFont="1" applyFill="1" applyBorder="1"/>
    <xf numFmtId="0" fontId="17" fillId="9" borderId="1" xfId="138" applyFont="1" applyFill="1" applyBorder="1"/>
    <xf numFmtId="0" fontId="17" fillId="9" borderId="1" xfId="138" applyFont="1" applyFill="1" applyBorder="1" applyAlignment="1">
      <alignment vertical="center"/>
    </xf>
    <xf numFmtId="0" fontId="16" fillId="0" borderId="0" xfId="0" applyFont="1" applyBorder="1" applyAlignment="1">
      <alignment wrapText="1"/>
    </xf>
    <xf numFmtId="0" fontId="25" fillId="0" borderId="0" xfId="0" applyFont="1" applyAlignment="1">
      <alignment horizontal="left" vertical="top" wrapText="1"/>
    </xf>
    <xf numFmtId="0" fontId="17" fillId="11" borderId="1" xfId="138" applyFont="1" applyFill="1" applyBorder="1" applyAlignment="1">
      <alignment vertical="top" wrapText="1"/>
    </xf>
    <xf numFmtId="0" fontId="25" fillId="0" borderId="0" xfId="0" applyFont="1" applyFill="1" applyAlignment="1"/>
    <xf numFmtId="0" fontId="17" fillId="3" borderId="1" xfId="0" applyNumberFormat="1" applyFont="1" applyFill="1" applyBorder="1" applyAlignment="1">
      <alignment horizontal="right"/>
    </xf>
    <xf numFmtId="0" fontId="16"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vertical="top" wrapText="1"/>
    </xf>
    <xf numFmtId="1" fontId="17" fillId="3" borderId="1" xfId="0" applyNumberFormat="1" applyFont="1" applyFill="1" applyBorder="1" applyAlignment="1">
      <alignment horizontal="right"/>
    </xf>
    <xf numFmtId="1" fontId="17" fillId="7" borderId="1" xfId="0" applyNumberFormat="1" applyFont="1" applyFill="1" applyBorder="1"/>
    <xf numFmtId="0" fontId="16" fillId="0" borderId="0" xfId="0" applyFont="1" applyAlignment="1"/>
    <xf numFmtId="165" fontId="16" fillId="0" borderId="0" xfId="0" applyNumberFormat="1" applyFont="1" applyFill="1" applyBorder="1"/>
    <xf numFmtId="0" fontId="16" fillId="0" borderId="0" xfId="0" applyFont="1" applyFill="1" applyBorder="1" applyAlignment="1">
      <alignment horizontal="center"/>
    </xf>
    <xf numFmtId="0" fontId="17" fillId="0" borderId="0" xfId="0" applyFont="1" applyFill="1" applyBorder="1" applyAlignment="1">
      <alignment horizontal="right" vertical="center"/>
    </xf>
    <xf numFmtId="0" fontId="0" fillId="0" borderId="0" xfId="0"/>
    <xf numFmtId="0" fontId="25"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vertical="top" wrapText="1"/>
    </xf>
    <xf numFmtId="0" fontId="25" fillId="0" borderId="0" xfId="0" applyFont="1" applyAlignment="1">
      <alignment wrapText="1"/>
    </xf>
    <xf numFmtId="0" fontId="102" fillId="0" borderId="0" xfId="0" applyFont="1"/>
    <xf numFmtId="0" fontId="101" fillId="0" borderId="0" xfId="0" applyFont="1" applyBorder="1" applyAlignment="1">
      <alignment horizontal="left" vertical="center"/>
    </xf>
    <xf numFmtId="0" fontId="35" fillId="0" borderId="0" xfId="0" applyFont="1" applyBorder="1" applyAlignment="1">
      <alignment horizontal="justify" vertical="center" wrapText="1"/>
    </xf>
    <xf numFmtId="0" fontId="25" fillId="0" borderId="0"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vertical="center"/>
    </xf>
    <xf numFmtId="168" fontId="16" fillId="0" borderId="0" xfId="0" applyNumberFormat="1" applyFont="1" applyFill="1" applyBorder="1" applyAlignment="1">
      <alignment horizontal="right"/>
    </xf>
    <xf numFmtId="0" fontId="25" fillId="0" borderId="1" xfId="0" applyFont="1" applyFill="1" applyBorder="1" applyAlignment="1">
      <alignment horizontal="right"/>
    </xf>
    <xf numFmtId="171" fontId="25" fillId="0" borderId="1" xfId="0" applyNumberFormat="1" applyFont="1" applyFill="1" applyBorder="1" applyAlignment="1">
      <alignment horizontal="right"/>
    </xf>
    <xf numFmtId="167" fontId="25" fillId="0" borderId="1" xfId="0" applyNumberFormat="1" applyFont="1" applyFill="1" applyBorder="1" applyAlignment="1">
      <alignment horizontal="right"/>
    </xf>
    <xf numFmtId="175" fontId="25" fillId="0" borderId="1" xfId="0" applyNumberFormat="1" applyFont="1" applyFill="1" applyBorder="1" applyAlignment="1">
      <alignment horizontal="right"/>
    </xf>
    <xf numFmtId="166" fontId="25" fillId="0" borderId="1" xfId="0" applyNumberFormat="1" applyFont="1" applyFill="1" applyBorder="1" applyAlignment="1">
      <alignment horizontal="right"/>
    </xf>
    <xf numFmtId="0" fontId="17" fillId="7" borderId="1" xfId="0" applyNumberFormat="1" applyFont="1" applyFill="1" applyBorder="1"/>
    <xf numFmtId="168" fontId="16" fillId="0" borderId="1" xfId="0" applyNumberFormat="1" applyFont="1" applyFill="1" applyBorder="1" applyAlignment="1">
      <alignment horizontal="right"/>
    </xf>
    <xf numFmtId="166" fontId="16" fillId="0" borderId="1" xfId="0" applyNumberFormat="1" applyFont="1" applyFill="1" applyBorder="1" applyAlignment="1">
      <alignment horizontal="right"/>
    </xf>
    <xf numFmtId="167" fontId="16" fillId="0" borderId="1" xfId="0" applyNumberFormat="1" applyFont="1" applyFill="1" applyBorder="1" applyAlignment="1">
      <alignment horizontal="right"/>
    </xf>
    <xf numFmtId="171" fontId="16" fillId="0" borderId="1" xfId="0" applyNumberFormat="1" applyFont="1" applyFill="1" applyBorder="1" applyAlignment="1">
      <alignment horizontal="right"/>
    </xf>
    <xf numFmtId="0" fontId="16" fillId="0" borderId="1" xfId="0" applyFont="1" applyFill="1" applyBorder="1" applyAlignment="1">
      <alignment horizontal="right"/>
    </xf>
    <xf numFmtId="0" fontId="25" fillId="0" borderId="0" xfId="0" applyFont="1" applyBorder="1" applyAlignment="1">
      <alignment horizontal="justify" vertical="center" wrapText="1"/>
    </xf>
    <xf numFmtId="0" fontId="17" fillId="0" borderId="1" xfId="0" applyFont="1" applyFill="1" applyBorder="1"/>
    <xf numFmtId="0" fontId="38" fillId="0" borderId="0" xfId="0" applyFont="1" applyBorder="1" applyAlignment="1">
      <alignment horizontal="justify" vertical="center" wrapText="1"/>
    </xf>
    <xf numFmtId="0" fontId="38" fillId="0" borderId="0" xfId="0" applyFont="1" applyBorder="1" applyAlignment="1">
      <alignment vertical="center"/>
    </xf>
    <xf numFmtId="2" fontId="16" fillId="0" borderId="1" xfId="0" applyNumberFormat="1" applyFont="1" applyFill="1" applyBorder="1" applyAlignment="1">
      <alignment horizontal="right" vertical="center" wrapText="1"/>
    </xf>
    <xf numFmtId="0" fontId="25" fillId="0" borderId="0" xfId="0" applyFont="1" applyAlignment="1">
      <alignment wrapText="1"/>
    </xf>
    <xf numFmtId="0" fontId="25" fillId="0" borderId="0" xfId="0" applyFont="1" applyAlignment="1">
      <alignment horizontal="left" wrapText="1"/>
    </xf>
    <xf numFmtId="1" fontId="17" fillId="0" borderId="1" xfId="0" applyNumberFormat="1" applyFont="1" applyFill="1" applyBorder="1" applyAlignment="1">
      <alignment horizontal="right"/>
    </xf>
    <xf numFmtId="0" fontId="17" fillId="0" borderId="1" xfId="0" applyNumberFormat="1" applyFont="1" applyFill="1" applyBorder="1" applyAlignment="1">
      <alignment horizontal="right"/>
    </xf>
    <xf numFmtId="0" fontId="16" fillId="0" borderId="1" xfId="0" quotePrefix="1" applyFont="1" applyFill="1" applyBorder="1" applyAlignment="1">
      <alignment horizontal="right"/>
    </xf>
    <xf numFmtId="174" fontId="16" fillId="0" borderId="1" xfId="13" applyNumberFormat="1" applyFont="1" applyFill="1" applyBorder="1" applyAlignment="1">
      <alignment horizontal="right" vertical="center"/>
    </xf>
    <xf numFmtId="0" fontId="25" fillId="0" borderId="0" xfId="0" applyFont="1" applyAlignment="1">
      <alignment horizontal="left" wrapText="1"/>
    </xf>
    <xf numFmtId="0" fontId="17" fillId="0" borderId="1" xfId="0" applyFont="1" applyFill="1" applyBorder="1" applyAlignment="1">
      <alignment vertical="center"/>
    </xf>
    <xf numFmtId="0" fontId="17" fillId="8" borderId="1" xfId="0" applyFont="1" applyFill="1" applyBorder="1" applyAlignment="1">
      <alignment horizontal="left"/>
    </xf>
    <xf numFmtId="0" fontId="17" fillId="0" borderId="0" xfId="0" applyFont="1" applyAlignment="1"/>
    <xf numFmtId="0" fontId="25" fillId="0" borderId="0" xfId="0" applyFont="1" applyFill="1" applyAlignment="1">
      <alignment vertical="top"/>
    </xf>
    <xf numFmtId="0" fontId="25" fillId="0" borderId="0" xfId="0" applyFont="1" applyFill="1" applyBorder="1" applyAlignment="1"/>
    <xf numFmtId="0" fontId="23" fillId="0" borderId="0" xfId="0" applyFont="1" applyAlignment="1">
      <alignment vertical="center"/>
    </xf>
    <xf numFmtId="0" fontId="16" fillId="0" borderId="0" xfId="0" applyFont="1" applyAlignment="1">
      <alignment vertical="top"/>
    </xf>
    <xf numFmtId="0" fontId="25" fillId="0" borderId="0" xfId="0" applyFont="1" applyAlignment="1">
      <alignment horizontal="left" wrapText="1"/>
    </xf>
    <xf numFmtId="0" fontId="17" fillId="3" borderId="1" xfId="0" applyNumberFormat="1" applyFont="1" applyFill="1" applyBorder="1" applyAlignment="1">
      <alignment horizontal="center"/>
    </xf>
    <xf numFmtId="0" fontId="27" fillId="0" borderId="0" xfId="0" applyFont="1"/>
    <xf numFmtId="0" fontId="27" fillId="0" borderId="0" xfId="0" applyFont="1" applyBorder="1"/>
    <xf numFmtId="0" fontId="38" fillId="0" borderId="0" xfId="0" applyFont="1" applyBorder="1" applyAlignment="1">
      <alignment horizontal="left" vertical="center"/>
    </xf>
    <xf numFmtId="0" fontId="105" fillId="0" borderId="0" xfId="0" applyFont="1" applyBorder="1" applyAlignment="1">
      <alignment horizontal="left" vertical="center"/>
    </xf>
    <xf numFmtId="0" fontId="38" fillId="0" borderId="0" xfId="0" applyFont="1" applyBorder="1" applyAlignment="1">
      <alignment vertical="center" wrapText="1"/>
    </xf>
    <xf numFmtId="0" fontId="38" fillId="0" borderId="0" xfId="0" applyFont="1" applyBorder="1"/>
    <xf numFmtId="0" fontId="101" fillId="0" borderId="0" xfId="0" applyFont="1" applyBorder="1" applyAlignment="1">
      <alignment vertical="center" wrapText="1"/>
    </xf>
    <xf numFmtId="0" fontId="101" fillId="0" borderId="0" xfId="0" applyFont="1" applyBorder="1" applyAlignment="1">
      <alignment vertical="center"/>
    </xf>
    <xf numFmtId="0" fontId="101" fillId="0" borderId="0" xfId="0" applyFont="1" applyBorder="1" applyAlignment="1">
      <alignment horizontal="justify" vertical="center" wrapText="1"/>
    </xf>
    <xf numFmtId="0" fontId="38" fillId="0" borderId="0" xfId="0" applyFont="1" applyAlignment="1">
      <alignment horizontal="left" vertical="center"/>
    </xf>
    <xf numFmtId="0" fontId="36" fillId="0" borderId="0" xfId="2873" applyFont="1" applyAlignment="1" applyProtection="1"/>
    <xf numFmtId="0" fontId="106" fillId="0" borderId="0" xfId="0" applyFont="1" applyBorder="1" applyAlignment="1">
      <alignment horizontal="left" vertical="center"/>
    </xf>
    <xf numFmtId="0" fontId="17" fillId="8" borderId="1" xfId="0" applyFont="1" applyFill="1" applyBorder="1"/>
    <xf numFmtId="0" fontId="35" fillId="8" borderId="1" xfId="0" applyFont="1" applyFill="1" applyBorder="1"/>
    <xf numFmtId="201" fontId="17" fillId="8" borderId="1" xfId="1925" applyNumberFormat="1" applyFont="1" applyFill="1" applyBorder="1" applyAlignment="1" applyProtection="1">
      <alignment vertical="center"/>
      <protection locked="0"/>
    </xf>
    <xf numFmtId="0" fontId="22" fillId="8" borderId="1" xfId="0" applyFont="1" applyFill="1" applyBorder="1"/>
    <xf numFmtId="0" fontId="17" fillId="3" borderId="1" xfId="0" applyFont="1" applyFill="1" applyBorder="1" applyAlignment="1">
      <alignment horizontal="right" vertical="center" wrapText="1"/>
    </xf>
    <xf numFmtId="0" fontId="17" fillId="8" borderId="1" xfId="0" applyFont="1" applyFill="1" applyBorder="1" applyAlignment="1">
      <alignment horizontal="left" vertical="center"/>
    </xf>
    <xf numFmtId="0" fontId="17" fillId="2" borderId="1" xfId="0" applyFont="1" applyFill="1" applyBorder="1" applyAlignment="1">
      <alignment vertical="center"/>
    </xf>
    <xf numFmtId="0" fontId="109" fillId="0" borderId="0" xfId="0" applyFont="1"/>
    <xf numFmtId="0" fontId="22" fillId="3" borderId="1" xfId="0" applyFont="1" applyFill="1" applyBorder="1"/>
    <xf numFmtId="0" fontId="108" fillId="0" borderId="0" xfId="1" applyFont="1" applyAlignment="1" applyProtection="1"/>
    <xf numFmtId="1" fontId="17" fillId="3" borderId="1" xfId="0" applyNumberFormat="1" applyFont="1" applyFill="1" applyBorder="1"/>
    <xf numFmtId="0" fontId="22" fillId="6" borderId="1" xfId="0" applyFont="1" applyFill="1" applyBorder="1" applyAlignment="1">
      <alignment vertical="center"/>
    </xf>
    <xf numFmtId="1" fontId="16" fillId="0" borderId="0" xfId="0" applyNumberFormat="1" applyFont="1"/>
    <xf numFmtId="0" fontId="17" fillId="2" borderId="1" xfId="3673" applyFont="1" applyFill="1" applyBorder="1" applyAlignment="1">
      <alignment vertical="center" wrapText="1"/>
    </xf>
    <xf numFmtId="0" fontId="110" fillId="0" borderId="0" xfId="3673" applyFont="1" applyFill="1" applyBorder="1" applyAlignment="1">
      <alignment horizontal="left" vertical="center" wrapText="1"/>
    </xf>
    <xf numFmtId="3" fontId="16" fillId="0" borderId="0" xfId="0" applyNumberFormat="1" applyFont="1" applyFill="1" applyBorder="1" applyAlignment="1">
      <alignment horizontal="right" vertical="center" wrapText="1"/>
    </xf>
    <xf numFmtId="2" fontId="23" fillId="4" borderId="0" xfId="0" applyNumberFormat="1" applyFont="1" applyFill="1" applyBorder="1" applyAlignment="1">
      <alignment horizontal="right" vertical="center" wrapText="1"/>
    </xf>
    <xf numFmtId="0" fontId="16" fillId="0" borderId="0" xfId="3674" applyFont="1" applyAlignment="1"/>
    <xf numFmtId="0" fontId="16" fillId="0" borderId="0" xfId="3673" applyFont="1" applyFill="1" applyBorder="1" applyAlignment="1">
      <alignment horizontal="left" vertical="center" wrapText="1"/>
    </xf>
    <xf numFmtId="2" fontId="16" fillId="4" borderId="0" xfId="0" applyNumberFormat="1" applyFont="1" applyFill="1" applyBorder="1" applyAlignment="1">
      <alignment horizontal="right" vertical="center" wrapText="1"/>
    </xf>
    <xf numFmtId="0" fontId="17" fillId="2" borderId="1" xfId="0" applyFont="1" applyFill="1" applyBorder="1" applyAlignment="1">
      <alignment vertical="top" wrapText="1"/>
    </xf>
    <xf numFmtId="0" fontId="16" fillId="51" borderId="28" xfId="0" applyFont="1" applyFill="1" applyBorder="1"/>
    <xf numFmtId="0" fontId="16" fillId="51" borderId="4" xfId="0" applyFont="1" applyFill="1" applyBorder="1"/>
    <xf numFmtId="171" fontId="16" fillId="12" borderId="28" xfId="1925" applyNumberFormat="1" applyFont="1" applyFill="1" applyBorder="1" applyAlignment="1" applyProtection="1">
      <alignment horizontal="right" wrapText="1"/>
      <protection locked="0"/>
    </xf>
    <xf numFmtId="171" fontId="16" fillId="12" borderId="4" xfId="1925" applyNumberFormat="1" applyFont="1" applyFill="1" applyBorder="1" applyAlignment="1" applyProtection="1">
      <alignment horizontal="right" wrapText="1"/>
      <protection locked="0"/>
    </xf>
    <xf numFmtId="0" fontId="16" fillId="51" borderId="2" xfId="0" applyFont="1" applyFill="1" applyBorder="1"/>
    <xf numFmtId="171" fontId="16" fillId="12" borderId="2" xfId="1925" applyNumberFormat="1" applyFont="1" applyFill="1" applyBorder="1" applyAlignment="1" applyProtection="1">
      <alignment horizontal="right" wrapText="1"/>
      <protection locked="0"/>
    </xf>
    <xf numFmtId="0" fontId="16" fillId="51" borderId="1" xfId="0" applyFont="1" applyFill="1" applyBorder="1"/>
    <xf numFmtId="171" fontId="16" fillId="12" borderId="1" xfId="1925" applyNumberFormat="1" applyFont="1" applyFill="1" applyBorder="1" applyAlignment="1" applyProtection="1">
      <alignment horizontal="right" wrapText="1"/>
      <protection locked="0"/>
    </xf>
    <xf numFmtId="171" fontId="23" fillId="12" borderId="4" xfId="0" applyNumberFormat="1" applyFont="1" applyFill="1" applyBorder="1" applyAlignment="1">
      <alignment horizontal="right"/>
    </xf>
    <xf numFmtId="0" fontId="25" fillId="0" borderId="0" xfId="0" applyFont="1" applyAlignment="1">
      <alignment horizontal="left" wrapText="1"/>
    </xf>
    <xf numFmtId="0" fontId="111" fillId="0" borderId="0" xfId="0" applyFont="1" applyAlignment="1">
      <alignment vertical="center"/>
    </xf>
    <xf numFmtId="0" fontId="111" fillId="0" borderId="0" xfId="0" applyFont="1" applyAlignment="1">
      <alignment horizontal="center" vertical="center"/>
    </xf>
    <xf numFmtId="171" fontId="109" fillId="0" borderId="1" xfId="0" applyNumberFormat="1" applyFont="1" applyFill="1" applyBorder="1" applyAlignment="1">
      <alignment horizontal="right"/>
    </xf>
    <xf numFmtId="167" fontId="86" fillId="0" borderId="0" xfId="0" applyNumberFormat="1" applyFont="1" applyBorder="1" applyAlignment="1">
      <alignment horizontal="right"/>
    </xf>
    <xf numFmtId="167" fontId="86" fillId="12" borderId="0" xfId="0" applyNumberFormat="1" applyFont="1" applyFill="1" applyBorder="1" applyAlignment="1">
      <alignment horizontal="right"/>
    </xf>
    <xf numFmtId="0" fontId="0" fillId="0" borderId="0" xfId="0"/>
    <xf numFmtId="0" fontId="0" fillId="0" borderId="0" xfId="0" applyFill="1"/>
    <xf numFmtId="0" fontId="22" fillId="0" borderId="0" xfId="0" applyFont="1"/>
    <xf numFmtId="0" fontId="23" fillId="0" borderId="0" xfId="0" applyFont="1"/>
    <xf numFmtId="0" fontId="17" fillId="6" borderId="1" xfId="0" applyFont="1" applyFill="1" applyBorder="1" applyAlignment="1">
      <alignment vertical="center"/>
    </xf>
    <xf numFmtId="1" fontId="17" fillId="0" borderId="0" xfId="0" applyNumberFormat="1" applyFont="1" applyFill="1" applyBorder="1" applyAlignment="1">
      <alignment horizontal="right"/>
    </xf>
    <xf numFmtId="0" fontId="35" fillId="0" borderId="0" xfId="0" applyFont="1" applyFill="1" applyBorder="1"/>
    <xf numFmtId="167" fontId="16" fillId="0" borderId="0" xfId="0" applyNumberFormat="1" applyFont="1" applyFill="1" applyBorder="1" applyAlignment="1">
      <alignment horizontal="right"/>
    </xf>
    <xf numFmtId="0" fontId="39" fillId="0" borderId="0" xfId="0" applyNumberFormat="1" applyFont="1" applyFill="1" applyBorder="1"/>
    <xf numFmtId="0" fontId="39" fillId="0" borderId="0" xfId="0" applyFont="1" applyFill="1" applyBorder="1" applyAlignment="1"/>
    <xf numFmtId="0" fontId="25" fillId="0" borderId="0" xfId="0" applyFont="1" applyAlignment="1">
      <alignment horizontal="left" wrapText="1"/>
    </xf>
    <xf numFmtId="0" fontId="17" fillId="2" borderId="1" xfId="0" applyFont="1" applyFill="1" applyBorder="1" applyAlignment="1">
      <alignment horizontal="center" vertical="center"/>
    </xf>
    <xf numFmtId="0" fontId="17" fillId="3" borderId="1" xfId="0" applyFont="1" applyFill="1" applyBorder="1" applyAlignment="1">
      <alignment horizontal="center"/>
    </xf>
    <xf numFmtId="0" fontId="17" fillId="3" borderId="1" xfId="0" applyFont="1" applyFill="1" applyBorder="1" applyAlignment="1">
      <alignment horizontal="center" vertical="center"/>
    </xf>
    <xf numFmtId="0" fontId="17" fillId="9"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2" borderId="1" xfId="0" applyFont="1" applyFill="1" applyBorder="1" applyAlignment="1">
      <alignment vertical="center"/>
    </xf>
    <xf numFmtId="167" fontId="16" fillId="0" borderId="1" xfId="0" applyNumberFormat="1" applyFont="1" applyFill="1" applyBorder="1" applyAlignment="1">
      <alignment horizontal="right" vertical="center"/>
    </xf>
    <xf numFmtId="167" fontId="25" fillId="0" borderId="1" xfId="0" applyNumberFormat="1" applyFont="1" applyBorder="1" applyAlignment="1">
      <alignment horizontal="right" vertical="center"/>
    </xf>
    <xf numFmtId="2" fontId="25" fillId="0" borderId="1" xfId="0" applyNumberFormat="1" applyFont="1" applyFill="1" applyBorder="1" applyAlignment="1">
      <alignment horizontal="right" vertical="center"/>
    </xf>
    <xf numFmtId="3" fontId="25" fillId="0" borderId="1" xfId="0" applyNumberFormat="1" applyFont="1" applyFill="1" applyBorder="1" applyAlignment="1">
      <alignment horizontal="right" vertical="center"/>
    </xf>
    <xf numFmtId="171" fontId="25" fillId="0" borderId="1" xfId="0" applyNumberFormat="1" applyFont="1" applyFill="1" applyBorder="1" applyAlignment="1">
      <alignment horizontal="right" vertical="center"/>
    </xf>
    <xf numFmtId="1" fontId="16" fillId="0" borderId="1" xfId="0" applyNumberFormat="1" applyFont="1" applyFill="1" applyBorder="1" applyAlignment="1">
      <alignment horizontal="right" vertical="center"/>
    </xf>
    <xf numFmtId="171" fontId="16" fillId="0" borderId="1" xfId="0" applyNumberFormat="1" applyFont="1" applyFill="1" applyBorder="1" applyAlignment="1">
      <alignment horizontal="right" vertical="center"/>
    </xf>
    <xf numFmtId="166" fontId="16" fillId="0" borderId="1" xfId="0" applyNumberFormat="1" applyFont="1" applyFill="1" applyBorder="1" applyAlignment="1">
      <alignment horizontal="right" vertical="center"/>
    </xf>
    <xf numFmtId="0" fontId="35" fillId="0" borderId="0" xfId="0" applyFont="1" applyAlignment="1">
      <alignment vertical="center"/>
    </xf>
    <xf numFmtId="169" fontId="25" fillId="0" borderId="1" xfId="0" applyNumberFormat="1" applyFont="1" applyFill="1" applyBorder="1" applyAlignment="1">
      <alignment horizontal="right" vertical="center"/>
    </xf>
    <xf numFmtId="4" fontId="25" fillId="0" borderId="1" xfId="0" applyNumberFormat="1" applyFont="1" applyFill="1" applyBorder="1" applyAlignment="1">
      <alignment horizontal="right" vertical="center"/>
    </xf>
    <xf numFmtId="0" fontId="17" fillId="0" borderId="0" xfId="0" applyFont="1" applyAlignment="1">
      <alignment vertical="center"/>
    </xf>
    <xf numFmtId="169" fontId="25" fillId="0" borderId="1" xfId="18" applyNumberFormat="1" applyFont="1" applyFill="1" applyBorder="1" applyAlignment="1">
      <alignment horizontal="right" vertical="center" indent="6"/>
    </xf>
    <xf numFmtId="169" fontId="25" fillId="0" borderId="1" xfId="0" applyNumberFormat="1" applyFont="1" applyFill="1" applyBorder="1" applyAlignment="1">
      <alignment horizontal="right" vertical="center" indent="6"/>
    </xf>
    <xf numFmtId="0" fontId="104" fillId="0" borderId="0" xfId="0" applyFont="1" applyBorder="1" applyAlignment="1">
      <alignment horizontal="justify" vertical="center" wrapText="1"/>
    </xf>
    <xf numFmtId="0" fontId="38" fillId="0" borderId="0" xfId="0" applyFont="1" applyFill="1" applyBorder="1" applyAlignment="1">
      <alignment horizontal="justify" vertical="center" wrapText="1"/>
    </xf>
    <xf numFmtId="0" fontId="38" fillId="0" borderId="0" xfId="0" applyFont="1" applyFill="1" applyBorder="1" applyAlignment="1">
      <alignment horizontal="left" vertical="center"/>
    </xf>
    <xf numFmtId="0" fontId="132" fillId="0" borderId="0" xfId="0" applyFont="1" applyBorder="1" applyAlignment="1">
      <alignment horizontal="justify" vertical="center" wrapText="1"/>
    </xf>
    <xf numFmtId="0" fontId="132" fillId="0" borderId="0" xfId="0" applyFont="1" applyBorder="1" applyAlignment="1">
      <alignment horizontal="left" vertical="center"/>
    </xf>
    <xf numFmtId="1" fontId="25" fillId="0" borderId="1" xfId="0" applyNumberFormat="1" applyFont="1" applyFill="1" applyBorder="1" applyAlignment="1">
      <alignment horizontal="right" vertical="center"/>
    </xf>
    <xf numFmtId="3" fontId="109" fillId="0" borderId="1" xfId="0" applyNumberFormat="1" applyFont="1" applyFill="1" applyBorder="1" applyAlignment="1">
      <alignment horizontal="right" vertical="center"/>
    </xf>
    <xf numFmtId="3" fontId="25" fillId="0" borderId="1" xfId="0" applyNumberFormat="1" applyFont="1" applyFill="1" applyBorder="1" applyAlignment="1">
      <alignment horizontal="right" vertical="center" wrapText="1"/>
    </xf>
    <xf numFmtId="3" fontId="25" fillId="0" borderId="1" xfId="3651" applyNumberFormat="1" applyFont="1" applyFill="1" applyBorder="1" applyAlignment="1">
      <alignment horizontal="right" vertical="center"/>
    </xf>
    <xf numFmtId="171" fontId="25" fillId="0" borderId="1" xfId="3651" applyNumberFormat="1" applyFont="1" applyFill="1" applyBorder="1" applyAlignment="1">
      <alignment horizontal="right" vertical="center"/>
    </xf>
    <xf numFmtId="1" fontId="16" fillId="0" borderId="1" xfId="0" applyNumberFormat="1" applyFont="1" applyFill="1" applyBorder="1" applyAlignment="1">
      <alignment horizontal="right" vertical="center" wrapText="1"/>
    </xf>
    <xf numFmtId="1" fontId="23" fillId="0" borderId="1" xfId="3651" applyNumberFormat="1" applyFont="1" applyFill="1" applyBorder="1" applyAlignment="1">
      <alignment horizontal="right" vertical="center"/>
    </xf>
    <xf numFmtId="1" fontId="16" fillId="0" borderId="1" xfId="3651" applyNumberFormat="1" applyFont="1" applyFill="1" applyBorder="1" applyAlignment="1">
      <alignment horizontal="right" vertical="center"/>
    </xf>
    <xf numFmtId="1" fontId="25" fillId="0" borderId="1" xfId="0" applyNumberFormat="1" applyFont="1" applyFill="1" applyBorder="1" applyAlignment="1">
      <alignment horizontal="right" vertical="center" wrapText="1"/>
    </xf>
    <xf numFmtId="1" fontId="25" fillId="0" borderId="1" xfId="3651" applyNumberFormat="1" applyFont="1" applyFill="1" applyBorder="1" applyAlignment="1">
      <alignment horizontal="right" vertical="center"/>
    </xf>
    <xf numFmtId="3" fontId="25" fillId="0" borderId="1" xfId="1925" applyNumberFormat="1" applyFont="1" applyFill="1" applyBorder="1" applyAlignment="1" applyProtection="1">
      <alignment horizontal="right" vertical="center" wrapText="1"/>
      <protection locked="0"/>
    </xf>
    <xf numFmtId="167" fontId="25" fillId="0" borderId="1" xfId="0" applyNumberFormat="1" applyFont="1" applyFill="1" applyBorder="1"/>
    <xf numFmtId="172" fontId="25" fillId="0" borderId="1" xfId="0" applyNumberFormat="1" applyFont="1" applyFill="1" applyBorder="1"/>
    <xf numFmtId="172" fontId="25" fillId="0" borderId="1" xfId="0" applyNumberFormat="1" applyFont="1" applyFill="1" applyBorder="1" applyAlignment="1">
      <alignment horizontal="right"/>
    </xf>
    <xf numFmtId="171" fontId="25" fillId="0" borderId="1" xfId="0" applyNumberFormat="1" applyFont="1" applyFill="1" applyBorder="1"/>
    <xf numFmtId="171" fontId="25" fillId="0" borderId="1" xfId="0" applyNumberFormat="1" applyFont="1" applyFill="1" applyBorder="1" applyAlignment="1">
      <alignment horizontal="right" vertical="center" wrapText="1"/>
    </xf>
    <xf numFmtId="2" fontId="25" fillId="0" borderId="1" xfId="15" applyNumberFormat="1" applyFont="1" applyFill="1" applyBorder="1" applyAlignment="1">
      <alignment horizontal="right" vertical="center"/>
    </xf>
    <xf numFmtId="2" fontId="25" fillId="0" borderId="1" xfId="0" applyNumberFormat="1" applyFont="1" applyFill="1" applyBorder="1" applyAlignment="1">
      <alignment horizontal="right" vertical="center" wrapText="1"/>
    </xf>
    <xf numFmtId="3" fontId="25" fillId="0" borderId="1" xfId="15" applyNumberFormat="1" applyFont="1" applyFill="1" applyBorder="1" applyAlignment="1">
      <alignment horizontal="right" vertical="center"/>
    </xf>
    <xf numFmtId="4" fontId="25" fillId="0" borderId="1" xfId="0" applyNumberFormat="1" applyFont="1" applyFill="1" applyBorder="1" applyAlignment="1">
      <alignment horizontal="right" vertical="center" wrapText="1"/>
    </xf>
    <xf numFmtId="4" fontId="109" fillId="0" borderId="1" xfId="0" applyNumberFormat="1" applyFont="1" applyFill="1" applyBorder="1" applyAlignment="1">
      <alignment horizontal="right" vertical="center"/>
    </xf>
    <xf numFmtId="4" fontId="109" fillId="0" borderId="1" xfId="15" applyNumberFormat="1" applyFont="1" applyFill="1" applyBorder="1" applyAlignment="1">
      <alignment horizontal="right" vertical="center"/>
    </xf>
    <xf numFmtId="3" fontId="109" fillId="0" borderId="1" xfId="15" applyNumberFormat="1" applyFont="1" applyFill="1" applyBorder="1" applyAlignment="1">
      <alignment horizontal="right" vertical="center"/>
    </xf>
    <xf numFmtId="3" fontId="0" fillId="0" borderId="1" xfId="0" applyNumberFormat="1" applyFont="1" applyFill="1" applyBorder="1" applyAlignment="1">
      <alignment horizontal="right" vertical="center"/>
    </xf>
    <xf numFmtId="0" fontId="17" fillId="2" borderId="2" xfId="0" applyFont="1" applyFill="1" applyBorder="1"/>
    <xf numFmtId="0" fontId="25" fillId="0" borderId="1" xfId="0" applyFont="1" applyBorder="1" applyAlignment="1">
      <alignment horizontal="right" vertical="center"/>
    </xf>
    <xf numFmtId="0" fontId="35" fillId="2" borderId="1" xfId="0" applyFont="1" applyFill="1" applyBorder="1" applyAlignment="1">
      <alignment horizontal="center" vertical="center"/>
    </xf>
    <xf numFmtId="0" fontId="35" fillId="3" borderId="1" xfId="0" applyFont="1" applyFill="1" applyBorder="1" applyAlignment="1">
      <alignment horizontal="right" vertical="center"/>
    </xf>
    <xf numFmtId="0" fontId="35" fillId="2" borderId="1" xfId="0" applyFont="1" applyFill="1" applyBorder="1"/>
    <xf numFmtId="0" fontId="35" fillId="9" borderId="1" xfId="0" applyFont="1" applyFill="1" applyBorder="1"/>
    <xf numFmtId="201" fontId="35" fillId="2" borderId="1" xfId="1925" applyNumberFormat="1" applyFont="1" applyFill="1" applyBorder="1" applyAlignment="1" applyProtection="1">
      <alignment vertical="center"/>
      <protection locked="0"/>
    </xf>
    <xf numFmtId="169" fontId="25" fillId="0" borderId="1" xfId="3842" applyNumberFormat="1" applyFont="1" applyFill="1" applyBorder="1" applyAlignment="1">
      <alignment horizontal="right" vertical="center"/>
    </xf>
    <xf numFmtId="169" fontId="25" fillId="0" borderId="1" xfId="0" applyNumberFormat="1" applyFont="1" applyFill="1" applyBorder="1"/>
    <xf numFmtId="169" fontId="25" fillId="0" borderId="1" xfId="0" applyNumberFormat="1" applyFont="1" applyFill="1" applyBorder="1" applyAlignment="1">
      <alignment horizontal="right"/>
    </xf>
    <xf numFmtId="169" fontId="25" fillId="0" borderId="1" xfId="3842" applyNumberFormat="1" applyFont="1" applyFill="1" applyBorder="1" applyAlignment="1">
      <alignment vertical="center"/>
    </xf>
    <xf numFmtId="169" fontId="25" fillId="0" borderId="1" xfId="18" applyNumberFormat="1" applyFont="1" applyFill="1" applyBorder="1" applyAlignment="1">
      <alignment horizontal="right" vertical="center"/>
    </xf>
    <xf numFmtId="169" fontId="25" fillId="0" borderId="1" xfId="325" applyNumberFormat="1" applyFont="1" applyFill="1" applyBorder="1" applyAlignment="1">
      <alignment horizontal="right" vertical="center"/>
    </xf>
    <xf numFmtId="0" fontId="17" fillId="3" borderId="1" xfId="0" applyFont="1" applyFill="1" applyBorder="1" applyAlignment="1">
      <alignment horizontal="center" vertical="center" wrapText="1"/>
    </xf>
    <xf numFmtId="4" fontId="25" fillId="0" borderId="1" xfId="13" applyNumberFormat="1" applyFont="1" applyFill="1" applyBorder="1" applyAlignment="1">
      <alignment horizontal="right" vertical="center"/>
    </xf>
    <xf numFmtId="4" fontId="25" fillId="0" borderId="1" xfId="3675" applyNumberFormat="1" applyFont="1" applyFill="1" applyBorder="1" applyAlignment="1">
      <alignment horizontal="right" vertical="center"/>
    </xf>
    <xf numFmtId="2" fontId="16" fillId="0" borderId="1" xfId="0" applyNumberFormat="1" applyFont="1" applyFill="1" applyBorder="1" applyAlignment="1">
      <alignment horizontal="right" vertical="center"/>
    </xf>
    <xf numFmtId="2" fontId="16" fillId="0" borderId="1" xfId="15" applyNumberFormat="1" applyFont="1" applyFill="1" applyBorder="1" applyAlignment="1">
      <alignment horizontal="right" vertical="center"/>
    </xf>
    <xf numFmtId="0" fontId="16" fillId="0" borderId="0" xfId="0" applyFont="1" applyAlignment="1">
      <alignment vertical="center"/>
    </xf>
    <xf numFmtId="3" fontId="25" fillId="0" borderId="1" xfId="0" applyNumberFormat="1" applyFont="1" applyFill="1" applyBorder="1" applyAlignment="1">
      <alignment horizontal="right"/>
    </xf>
    <xf numFmtId="3" fontId="109" fillId="0" borderId="1" xfId="0" applyNumberFormat="1" applyFont="1" applyFill="1" applyBorder="1" applyAlignment="1">
      <alignment horizontal="right"/>
    </xf>
    <xf numFmtId="0" fontId="134" fillId="0" borderId="0" xfId="1" applyFont="1" applyAlignment="1" applyProtection="1"/>
    <xf numFmtId="0" fontId="0" fillId="0" borderId="0" xfId="0" applyFont="1" applyBorder="1"/>
    <xf numFmtId="0" fontId="135" fillId="0" borderId="0" xfId="1" applyFont="1" applyFill="1" applyAlignment="1" applyProtection="1"/>
    <xf numFmtId="0" fontId="134" fillId="0" borderId="0" xfId="1" applyFont="1" applyBorder="1" applyAlignment="1" applyProtection="1"/>
    <xf numFmtId="0" fontId="134" fillId="0" borderId="0" xfId="1" applyFont="1" applyFill="1" applyAlignment="1" applyProtection="1"/>
    <xf numFmtId="0" fontId="134" fillId="0" borderId="0" xfId="1" applyFont="1" applyAlignment="1" applyProtection="1">
      <alignment horizontal="left"/>
    </xf>
    <xf numFmtId="0" fontId="134" fillId="0" borderId="0" xfId="1" applyFont="1" applyFill="1" applyBorder="1" applyAlignment="1" applyProtection="1"/>
    <xf numFmtId="0" fontId="134" fillId="0" borderId="0" xfId="1" applyFont="1" applyAlignment="1" applyProtection="1">
      <alignment vertical="center"/>
    </xf>
    <xf numFmtId="49" fontId="103" fillId="0" borderId="0" xfId="0" applyNumberFormat="1" applyFont="1" applyFill="1" applyAlignment="1">
      <alignment horizontal="center" vertical="center"/>
    </xf>
    <xf numFmtId="0" fontId="101" fillId="0" borderId="0" xfId="0" applyFont="1" applyBorder="1" applyAlignment="1">
      <alignment horizontal="justify" vertical="center" wrapText="1"/>
    </xf>
    <xf numFmtId="0" fontId="25" fillId="0" borderId="0" xfId="0" applyFont="1" applyBorder="1" applyAlignment="1">
      <alignment horizontal="left" vertical="center" wrapText="1"/>
    </xf>
    <xf numFmtId="0" fontId="101" fillId="0" borderId="0" xfId="0" applyFont="1" applyBorder="1" applyAlignment="1">
      <alignment horizontal="left" vertical="center" wrapText="1"/>
    </xf>
    <xf numFmtId="0" fontId="38" fillId="0" borderId="0" xfId="0" applyFont="1" applyBorder="1" applyAlignment="1">
      <alignment horizontal="left" vertical="center" wrapText="1"/>
    </xf>
    <xf numFmtId="0" fontId="111" fillId="0" borderId="0" xfId="0" applyFont="1" applyAlignment="1">
      <alignment horizontal="center" vertical="center"/>
    </xf>
    <xf numFmtId="0" fontId="111" fillId="0" borderId="0" xfId="0" applyFont="1" applyAlignment="1">
      <alignment horizontal="center"/>
    </xf>
    <xf numFmtId="0" fontId="22" fillId="3" borderId="1" xfId="0" applyFont="1" applyFill="1" applyBorder="1" applyAlignment="1">
      <alignment horizontal="center"/>
    </xf>
    <xf numFmtId="0" fontId="23" fillId="3" borderId="1" xfId="0" applyFont="1" applyFill="1" applyBorder="1" applyAlignment="1">
      <alignment horizontal="center"/>
    </xf>
    <xf numFmtId="1" fontId="16" fillId="3" borderId="1" xfId="0" applyNumberFormat="1" applyFont="1" applyFill="1" applyBorder="1" applyAlignment="1">
      <alignment horizontal="center"/>
    </xf>
    <xf numFmtId="0" fontId="17" fillId="3" borderId="1" xfId="0" applyFont="1" applyFill="1" applyBorder="1" applyAlignment="1">
      <alignment horizontal="center" vertical="center" wrapText="1"/>
    </xf>
    <xf numFmtId="0" fontId="17" fillId="2" borderId="1" xfId="3673" applyFont="1" applyFill="1" applyBorder="1" applyAlignment="1">
      <alignment horizontal="center" vertical="center" wrapText="1"/>
    </xf>
    <xf numFmtId="0" fontId="17" fillId="9" borderId="1" xfId="0" applyFont="1" applyFill="1" applyBorder="1" applyAlignment="1">
      <alignment horizontal="center" vertical="center"/>
    </xf>
    <xf numFmtId="0" fontId="17" fillId="7" borderId="1" xfId="0" applyFont="1" applyFill="1" applyBorder="1" applyAlignment="1">
      <alignment horizontal="center"/>
    </xf>
    <xf numFmtId="0" fontId="17" fillId="3" borderId="1" xfId="0" applyFont="1" applyFill="1" applyBorder="1" applyAlignment="1">
      <alignment horizontal="center"/>
    </xf>
    <xf numFmtId="0" fontId="39" fillId="6" borderId="1" xfId="0" applyFont="1" applyFill="1" applyBorder="1" applyAlignment="1">
      <alignment horizontal="center" vertical="center"/>
    </xf>
    <xf numFmtId="0" fontId="39" fillId="3" borderId="1" xfId="0" applyFont="1" applyFill="1" applyBorder="1" applyAlignment="1">
      <alignment horizontal="center"/>
    </xf>
    <xf numFmtId="0" fontId="17" fillId="2"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9" borderId="1" xfId="0" applyFont="1" applyFill="1" applyBorder="1" applyAlignment="1">
      <alignment horizontal="left" vertical="center"/>
    </xf>
    <xf numFmtId="0" fontId="17" fillId="8" borderId="1" xfId="0" applyFont="1" applyFill="1" applyBorder="1" applyAlignment="1">
      <alignment horizontal="center" vertical="center" wrapText="1"/>
    </xf>
    <xf numFmtId="0" fontId="17" fillId="8" borderId="1" xfId="0" applyFont="1" applyFill="1" applyBorder="1" applyAlignment="1">
      <alignment horizontal="left" vertical="center"/>
    </xf>
    <xf numFmtId="0" fontId="17" fillId="8" borderId="1" xfId="0" applyFont="1" applyFill="1" applyBorder="1" applyAlignment="1">
      <alignment horizontal="center" vertical="center"/>
    </xf>
    <xf numFmtId="0" fontId="22" fillId="8" borderId="1" xfId="0" applyFont="1" applyFill="1" applyBorder="1" applyAlignment="1">
      <alignment horizontal="left" vertical="top"/>
    </xf>
    <xf numFmtId="0" fontId="17" fillId="2" borderId="1" xfId="138" applyFont="1" applyFill="1" applyBorder="1" applyAlignment="1">
      <alignment horizontal="center" vertical="center"/>
    </xf>
    <xf numFmtId="0" fontId="17" fillId="9" borderId="1" xfId="138" applyFont="1" applyFill="1" applyBorder="1" applyAlignment="1">
      <alignment horizontal="center" vertical="center"/>
    </xf>
    <xf numFmtId="0" fontId="17" fillId="3" borderId="1" xfId="138" applyFont="1" applyFill="1" applyBorder="1" applyAlignment="1">
      <alignment horizontal="center"/>
    </xf>
    <xf numFmtId="0" fontId="17" fillId="2" borderId="1" xfId="0" applyFont="1" applyFill="1" applyBorder="1" applyAlignment="1">
      <alignment horizontal="center" vertical="center" wrapText="1"/>
    </xf>
    <xf numFmtId="0" fontId="17" fillId="0" borderId="1" xfId="0" applyFont="1" applyFill="1" applyBorder="1" applyAlignment="1">
      <alignment horizontal="left" vertical="center"/>
    </xf>
    <xf numFmtId="0" fontId="35" fillId="2" borderId="1" xfId="0" applyFont="1" applyFill="1" applyBorder="1" applyAlignment="1">
      <alignment horizontal="center" vertical="center"/>
    </xf>
    <xf numFmtId="0" fontId="35" fillId="3" borderId="1" xfId="0" applyFont="1" applyFill="1" applyBorder="1" applyAlignment="1">
      <alignment horizontal="center"/>
    </xf>
    <xf numFmtId="0" fontId="17" fillId="8" borderId="28"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17" fillId="8" borderId="2" xfId="0" applyFont="1" applyFill="1" applyBorder="1" applyAlignment="1">
      <alignment horizontal="left" vertical="center" wrapText="1"/>
    </xf>
  </cellXfs>
  <cellStyles count="3972">
    <cellStyle name=" Writer Import]_x000d__x000a_Display Dialog=No_x000d__x000a__x000d__x000a_[Horizontal Arrange]_x000d__x000a_Dimensions Interlocking=Yes_x000d__x000a_Sum Hierarchy=Yes_x000d__x000a_Generate" xfId="3676"/>
    <cellStyle name=" Writer Import]_x000d__x000a_Display Dialog=No_x000d__x000a__x000d__x000a_[Horizontal Arrange]_x000d__x000a_Dimensions Interlocking=Yes_x000d__x000a_Sum Hierarchy=Yes_x000d__x000a_Generate 2" xfId="3677"/>
    <cellStyle name="]_x000d__x000a_Width=797_x000d__x000a_Height=554_x000d__x000a__x000d__x000a_[Code]_x000d__x000a_Code0=/nyf50_x000d__x000a_Code1=4500000136_x000d__x000a_Code2=ME23_x000d__x000a_Code3=4500002322_x000d__x000a_Code4=#_x000d__x000a_Code5=MB01_x000d__x000a_" xfId="3678"/>
    <cellStyle name="]_x000d__x000a_Width=797_x000d__x000a_Height=554_x000d__x000a__x000d__x000a_[Code]_x000d__x000a_Code0=/nyf50_x000d__x000a_Code1=4500000136_x000d__x000a_Code2=ME23_x000d__x000a_Code3=4500002322_x000d__x000a_Code4=#_x000d__x000a_Code5=MB01_x000d__x000a_ 2" xfId="3679"/>
    <cellStyle name="_Rid_10_xt_ml_s31" xfId="3680"/>
    <cellStyle name="_Rid_10_xt_ml_s31 2" xfId="3681"/>
    <cellStyle name="_Rid_10_xt_ml_s6" xfId="3682"/>
    <cellStyle name="_Rid_10_xt_ml_s6 2" xfId="3683"/>
    <cellStyle name="_Rid_10_xt_ml_s7" xfId="3684"/>
    <cellStyle name="_Rid_10_xt_ml_s7 2" xfId="3685"/>
    <cellStyle name="_Rid_10_xt_mv_s12" xfId="3686"/>
    <cellStyle name="_Rid_10_xt_mv_s12 2" xfId="3687"/>
    <cellStyle name="_Rid_10_xt_mv_s13" xfId="3688"/>
    <cellStyle name="_Rid_10_xt_mv_s13 2" xfId="3689"/>
    <cellStyle name="_Rid_10_xt_s33" xfId="3690"/>
    <cellStyle name="_Rid_10_xt_s33 2" xfId="3691"/>
    <cellStyle name="_Rid_10_xt_s6" xfId="3692"/>
    <cellStyle name="_Rid_10_xt_s6 2" xfId="3693"/>
    <cellStyle name="_Rid_11_s0" xfId="3694"/>
    <cellStyle name="_Rid_11_s0 2" xfId="3695"/>
    <cellStyle name="_Rid_11_s1" xfId="3696"/>
    <cellStyle name="_Rid_11_s1 2" xfId="3697"/>
    <cellStyle name="_Rid_11_s2_s3" xfId="3698"/>
    <cellStyle name="_Rid_11_s2_s3 2" xfId="3699"/>
    <cellStyle name="_Rid_11_xt_ml_s13" xfId="3700"/>
    <cellStyle name="_Rid_11_xt_ml_s13 2" xfId="3701"/>
    <cellStyle name="_Rid_11_xt_ml_s8" xfId="3702"/>
    <cellStyle name="_Rid_11_xt_ml_s8 2" xfId="3703"/>
    <cellStyle name="_Rid_11_xt_xm" xfId="3704"/>
    <cellStyle name="_Rid_11_xt_xm 2" xfId="3705"/>
    <cellStyle name="_Rid_12_cl_s3" xfId="3706"/>
    <cellStyle name="_Rid_12_cl_s3 2" xfId="3707"/>
    <cellStyle name="_Rid_12_cl_s5" xfId="3708"/>
    <cellStyle name="_Rid_12_cl_s5 2" xfId="3709"/>
    <cellStyle name="_Rid_12_s0" xfId="3710"/>
    <cellStyle name="_Rid_12_s0 2" xfId="3711"/>
    <cellStyle name="_Rid_12_s1" xfId="3712"/>
    <cellStyle name="_Rid_12_s1 2" xfId="3713"/>
    <cellStyle name="_Rid_12_s2" xfId="3714"/>
    <cellStyle name="_Rid_12_s2 2" xfId="3715"/>
    <cellStyle name="_Rid_12_xt_cv_s11_s10" xfId="3716"/>
    <cellStyle name="_Rid_12_xt_cv_s11_s10 2" xfId="3717"/>
    <cellStyle name="_Rid_12_xt_cv_s12_s10" xfId="3718"/>
    <cellStyle name="_Rid_12_xt_cv_s12_s10 2" xfId="3719"/>
    <cellStyle name="_Rid_12_xt_cv_s13_s10" xfId="3720"/>
    <cellStyle name="_Rid_12_xt_cv_s13_s10 2" xfId="3721"/>
    <cellStyle name="_Rid_12_xt_cv_s14_s10" xfId="3722"/>
    <cellStyle name="_Rid_12_xt_cv_s14_s10 2" xfId="3723"/>
    <cellStyle name="_Rid_12_xt_cv_s15_s10" xfId="3724"/>
    <cellStyle name="_Rid_12_xt_cv_s15_s10 2" xfId="3725"/>
    <cellStyle name="_Rid_12_xt_cv_s16_s10" xfId="3726"/>
    <cellStyle name="_Rid_12_xt_cv_s16_s10 2" xfId="3727"/>
    <cellStyle name="_Rid_12_xt_cv_s17_s10" xfId="3728"/>
    <cellStyle name="_Rid_12_xt_cv_s17_s10 2" xfId="3729"/>
    <cellStyle name="_Rid_12_xt_cv_s18_s10" xfId="3730"/>
    <cellStyle name="_Rid_12_xt_cv_s18_s10 2" xfId="3731"/>
    <cellStyle name="_Rid_12_xt_cv_s20_s10" xfId="3732"/>
    <cellStyle name="_Rid_12_xt_cv_s20_s10 2" xfId="3733"/>
    <cellStyle name="_Rid_12_xt_cv_s21_s10" xfId="3734"/>
    <cellStyle name="_Rid_12_xt_cv_s21_s10 2" xfId="3735"/>
    <cellStyle name="_Rid_12_xt_cv_s22_s10" xfId="3736"/>
    <cellStyle name="_Rid_12_xt_cv_s22_s10 2" xfId="3737"/>
    <cellStyle name="_Rid_12_xt_cv_s23_s10" xfId="3738"/>
    <cellStyle name="_Rid_12_xt_cv_s23_s10 2" xfId="3739"/>
    <cellStyle name="_Rid_12_xt_cv_s24_s10" xfId="3740"/>
    <cellStyle name="_Rid_12_xt_cv_s24_s10 2" xfId="3741"/>
    <cellStyle name="_Rid_12_xt_cv_s25_s10" xfId="3742"/>
    <cellStyle name="_Rid_12_xt_cv_s25_s10 2" xfId="3743"/>
    <cellStyle name="_Rid_12_xt_cv_s9_s10" xfId="3744"/>
    <cellStyle name="_Rid_12_xt_cv_s9_s10 2" xfId="3745"/>
    <cellStyle name="_Rid_12_xt_ml_s19" xfId="3746"/>
    <cellStyle name="_Rid_12_xt_ml_s19 2" xfId="3747"/>
    <cellStyle name="_Rid_12_xt_ml_s8" xfId="3748"/>
    <cellStyle name="_Rid_12_xt_ml_s8 2" xfId="3749"/>
    <cellStyle name="_Rid_12_xt_s26" xfId="3750"/>
    <cellStyle name="_Rid_12_xt_s26 2" xfId="3751"/>
    <cellStyle name="_Rid_12_xt_s4" xfId="3752"/>
    <cellStyle name="_Rid_12_xt_s4 2" xfId="3753"/>
    <cellStyle name="_Rid_12_xt_s6" xfId="3754"/>
    <cellStyle name="_Rid_12_xt_s6 2" xfId="3755"/>
    <cellStyle name="_Rid_12_xt_s7" xfId="3756"/>
    <cellStyle name="_Rid_12_xt_s7 2" xfId="3757"/>
    <cellStyle name="_Rid_12_xt_xm" xfId="3758"/>
    <cellStyle name="_Rid_12_xt_xm 2" xfId="3759"/>
    <cellStyle name="_Rid_13_cl_s3" xfId="3760"/>
    <cellStyle name="_Rid_13_cl_s3 2" xfId="3761"/>
    <cellStyle name="_Rid_13_cl_s5" xfId="3762"/>
    <cellStyle name="_Rid_13_cl_s5 2" xfId="3763"/>
    <cellStyle name="_Rid_13_cl_s7" xfId="3764"/>
    <cellStyle name="_Rid_13_cl_s7 2" xfId="3765"/>
    <cellStyle name="_Rid_13_s0" xfId="3766"/>
    <cellStyle name="_Rid_13_s0 2" xfId="3767"/>
    <cellStyle name="_Rid_13_s1" xfId="3768"/>
    <cellStyle name="_Rid_13_s1 2" xfId="3769"/>
    <cellStyle name="_Rid_13_s2" xfId="3770"/>
    <cellStyle name="_Rid_13_s2 2" xfId="3771"/>
    <cellStyle name="_Rid_13_xt_cv_s10_s6" xfId="3772"/>
    <cellStyle name="_Rid_13_xt_cv_s10_s6 2" xfId="3773"/>
    <cellStyle name="_Rid_13_xt_cv_s11_s6" xfId="3774"/>
    <cellStyle name="_Rid_13_xt_cv_s11_s6 2" xfId="3775"/>
    <cellStyle name="_Rid_13_xt_cv_s12_s6" xfId="3776"/>
    <cellStyle name="_Rid_13_xt_cv_s12_s6 2" xfId="3777"/>
    <cellStyle name="_Rid_13_xt_cv_s13_s6" xfId="3778"/>
    <cellStyle name="_Rid_13_xt_cv_s13_s6 2" xfId="3779"/>
    <cellStyle name="_Rid_13_xt_cv_s14_s6" xfId="3780"/>
    <cellStyle name="_Rid_13_xt_cv_s14_s6 2" xfId="3781"/>
    <cellStyle name="_Rid_13_xt_cv_s15_s6" xfId="3782"/>
    <cellStyle name="_Rid_13_xt_cv_s15_s6 2" xfId="3783"/>
    <cellStyle name="_Rid_13_xt_cv_s16_s6" xfId="3784"/>
    <cellStyle name="_Rid_13_xt_cv_s16_s6 2" xfId="3785"/>
    <cellStyle name="_Rid_13_xt_cv_s17_s6" xfId="3786"/>
    <cellStyle name="_Rid_13_xt_cv_s17_s6 2" xfId="3787"/>
    <cellStyle name="_Rid_13_xt_cv_s18_s6" xfId="3788"/>
    <cellStyle name="_Rid_13_xt_cv_s18_s6 2" xfId="3789"/>
    <cellStyle name="_Rid_13_xt_cv_s20_s6" xfId="3790"/>
    <cellStyle name="_Rid_13_xt_cv_s20_s6 2" xfId="3791"/>
    <cellStyle name="_Rid_13_xt_cv_s21_s6" xfId="3792"/>
    <cellStyle name="_Rid_13_xt_cv_s21_s6 2" xfId="3793"/>
    <cellStyle name="_Rid_13_xt_cv_s22_s6" xfId="3794"/>
    <cellStyle name="_Rid_13_xt_cv_s22_s6 2" xfId="3795"/>
    <cellStyle name="_Rid_13_xt_cv_s9_s6" xfId="3796"/>
    <cellStyle name="_Rid_13_xt_cv_s9_s6 2" xfId="3797"/>
    <cellStyle name="_Rid_13_xt_ml_s19" xfId="3798"/>
    <cellStyle name="_Rid_13_xt_ml_s19 2" xfId="3799"/>
    <cellStyle name="_Rid_13_xt_ml_s8" xfId="3800"/>
    <cellStyle name="_Rid_13_xt_ml_s8 2" xfId="3801"/>
    <cellStyle name="_Rid_13_xt_s23" xfId="3802"/>
    <cellStyle name="_Rid_13_xt_s23 2" xfId="3803"/>
    <cellStyle name="_Rid_13_xt_s4" xfId="3804"/>
    <cellStyle name="_Rid_13_xt_s4 2" xfId="3805"/>
    <cellStyle name="_Rid_13_xt_xm" xfId="3806"/>
    <cellStyle name="_Rid_13_xt_xm 2" xfId="3807"/>
    <cellStyle name="_x0004_¥" xfId="303"/>
    <cellStyle name="_x0004_¥ 2" xfId="1942"/>
    <cellStyle name="=C:\WINNT\SYSTEM32\COMMAND.COM" xfId="3"/>
    <cellStyle name="=C:\WINNT\SYSTEM32\COMMAND.COM 2" xfId="4"/>
    <cellStyle name="=C:\WINNT\SYSTEM32\COMMAND.COM 2 2" xfId="5"/>
    <cellStyle name="=C:\WINNT\SYSTEM32\COMMAND.COM 2 2 2" xfId="1940"/>
    <cellStyle name="=C:\WINNT\SYSTEM32\COMMAND.COM 2 3" xfId="311"/>
    <cellStyle name="=C:\WINNT\SYSTEM32\COMMAND.COM 2 3 2" xfId="1941"/>
    <cellStyle name="=C:\WINNT\SYSTEM32\COMMAND.COM 2 4" xfId="1939"/>
    <cellStyle name="=C:\WINNT\SYSTEM32\COMMAND.COM 3" xfId="1938"/>
    <cellStyle name="=C:\WINNT35\SYSTEM32\COMMAND.COM" xfId="3808"/>
    <cellStyle name="=C:\WINNT35\SYSTEM32\COMMAND.COM 2" xfId="3809"/>
    <cellStyle name="1 indent" xfId="328"/>
    <cellStyle name="2 indents" xfId="329"/>
    <cellStyle name="20 % - Accent1" xfId="330"/>
    <cellStyle name="20 % - Accent1 2" xfId="1943"/>
    <cellStyle name="20 % - Accent2" xfId="331"/>
    <cellStyle name="20 % - Accent2 2" xfId="1944"/>
    <cellStyle name="20 % - Accent3" xfId="332"/>
    <cellStyle name="20 % - Accent3 2" xfId="1945"/>
    <cellStyle name="20 % - Accent4" xfId="333"/>
    <cellStyle name="20 % - Accent4 2" xfId="1946"/>
    <cellStyle name="20 % - Accent5" xfId="334"/>
    <cellStyle name="20 % - Accent5 2" xfId="1947"/>
    <cellStyle name="20 % - Accent6" xfId="335"/>
    <cellStyle name="20 % - Accent6 2" xfId="1948"/>
    <cellStyle name="20% - Accent1 2" xfId="336"/>
    <cellStyle name="20% - Accent1 2 2" xfId="1949"/>
    <cellStyle name="20% - Accent1 3" xfId="3810"/>
    <cellStyle name="20% - Accent2 2" xfId="337"/>
    <cellStyle name="20% - Accent2 2 2" xfId="1950"/>
    <cellStyle name="20% - Accent2 3" xfId="3811"/>
    <cellStyle name="20% - Accent3 2" xfId="338"/>
    <cellStyle name="20% - Accent3 2 2" xfId="1951"/>
    <cellStyle name="20% - Accent3 3" xfId="3812"/>
    <cellStyle name="20% - Accent4 2" xfId="339"/>
    <cellStyle name="20% - Accent4 2 2" xfId="1952"/>
    <cellStyle name="20% - Accent4 3" xfId="3813"/>
    <cellStyle name="20% - Accent5 2" xfId="340"/>
    <cellStyle name="20% - Accent5 2 2" xfId="1953"/>
    <cellStyle name="20% - Accent5 3" xfId="3814"/>
    <cellStyle name="20% - Accent6 2" xfId="341"/>
    <cellStyle name="20% - Accent6 2 2" xfId="1954"/>
    <cellStyle name="20% - Accent6 3" xfId="3815"/>
    <cellStyle name="3 indents" xfId="342"/>
    <cellStyle name="4 indents" xfId="343"/>
    <cellStyle name="40 % - Accent1" xfId="344"/>
    <cellStyle name="40 % - Accent1 2" xfId="1955"/>
    <cellStyle name="40 % - Accent2" xfId="345"/>
    <cellStyle name="40 % - Accent2 2" xfId="1956"/>
    <cellStyle name="40 % - Accent3" xfId="346"/>
    <cellStyle name="40 % - Accent3 2" xfId="1957"/>
    <cellStyle name="40 % - Accent4" xfId="347"/>
    <cellStyle name="40 % - Accent4 2" xfId="1958"/>
    <cellStyle name="40 % - Accent5" xfId="348"/>
    <cellStyle name="40 % - Accent5 2" xfId="1959"/>
    <cellStyle name="40 % - Accent6" xfId="349"/>
    <cellStyle name="40 % - Accent6 2" xfId="1960"/>
    <cellStyle name="40% - Accent1 2" xfId="350"/>
    <cellStyle name="40% - Accent1 2 2" xfId="1961"/>
    <cellStyle name="40% - Accent1 3" xfId="3816"/>
    <cellStyle name="40% - Accent2 2" xfId="351"/>
    <cellStyle name="40% - Accent2 2 2" xfId="1962"/>
    <cellStyle name="40% - Accent2 3" xfId="3817"/>
    <cellStyle name="40% - Accent3 2" xfId="352"/>
    <cellStyle name="40% - Accent3 2 2" xfId="1963"/>
    <cellStyle name="40% - Accent3 3" xfId="3818"/>
    <cellStyle name="40% - Accent4 2" xfId="353"/>
    <cellStyle name="40% - Accent4 2 2" xfId="1964"/>
    <cellStyle name="40% - Accent4 3" xfId="3819"/>
    <cellStyle name="40% - Accent5 2" xfId="354"/>
    <cellStyle name="40% - Accent5 2 2" xfId="1965"/>
    <cellStyle name="40% - Accent5 3" xfId="3820"/>
    <cellStyle name="40% - Accent6 2" xfId="355"/>
    <cellStyle name="40% - Accent6 2 2" xfId="1966"/>
    <cellStyle name="40% - Accent6 3" xfId="3821"/>
    <cellStyle name="5 indents" xfId="356"/>
    <cellStyle name="60 % - Accent1" xfId="357"/>
    <cellStyle name="60 % - Accent1 2" xfId="1967"/>
    <cellStyle name="60 % - Accent2" xfId="358"/>
    <cellStyle name="60 % - Accent2 2" xfId="1968"/>
    <cellStyle name="60 % - Accent3" xfId="359"/>
    <cellStyle name="60 % - Accent3 2" xfId="1969"/>
    <cellStyle name="60 % - Accent4" xfId="360"/>
    <cellStyle name="60 % - Accent4 2" xfId="1970"/>
    <cellStyle name="60 % - Accent5" xfId="361"/>
    <cellStyle name="60 % - Accent5 2" xfId="1971"/>
    <cellStyle name="60 % - Accent6" xfId="362"/>
    <cellStyle name="60 % - Accent6 2" xfId="1972"/>
    <cellStyle name="60% - Accent1 2" xfId="363"/>
    <cellStyle name="60% - Accent1 2 2" xfId="1973"/>
    <cellStyle name="60% - Accent1 3" xfId="3822"/>
    <cellStyle name="60% - Accent2 2" xfId="364"/>
    <cellStyle name="60% - Accent2 2 2" xfId="1974"/>
    <cellStyle name="60% - Accent2 3" xfId="3823"/>
    <cellStyle name="60% - Accent3 2" xfId="365"/>
    <cellStyle name="60% - Accent3 2 2" xfId="1975"/>
    <cellStyle name="60% - Accent3 3" xfId="3824"/>
    <cellStyle name="60% - Accent4 2" xfId="366"/>
    <cellStyle name="60% - Accent4 2 2" xfId="1976"/>
    <cellStyle name="60% - Accent4 3" xfId="3825"/>
    <cellStyle name="60% - Accent5 2" xfId="367"/>
    <cellStyle name="60% - Accent5 2 2" xfId="1977"/>
    <cellStyle name="60% - Accent5 3" xfId="3826"/>
    <cellStyle name="60% - Accent6 2" xfId="368"/>
    <cellStyle name="60% - Accent6 2 2" xfId="1978"/>
    <cellStyle name="60% - Accent6 3" xfId="3827"/>
    <cellStyle name="Accent1" xfId="3673" builtinId="29"/>
    <cellStyle name="Accent1 - 20 %" xfId="369"/>
    <cellStyle name="Accent1 - 20 % 2" xfId="1979"/>
    <cellStyle name="Accent1 - 40 %" xfId="370"/>
    <cellStyle name="Accent1 - 40 % 2" xfId="1980"/>
    <cellStyle name="Accent1 - 60 %" xfId="371"/>
    <cellStyle name="Accent1 - 60 % 2" xfId="1981"/>
    <cellStyle name="Accent1 10" xfId="372"/>
    <cellStyle name="Accent1 10 2" xfId="1982"/>
    <cellStyle name="Accent1 100" xfId="373"/>
    <cellStyle name="Accent1 100 2" xfId="1983"/>
    <cellStyle name="Accent1 101" xfId="374"/>
    <cellStyle name="Accent1 101 2" xfId="1984"/>
    <cellStyle name="Accent1 102" xfId="375"/>
    <cellStyle name="Accent1 102 2" xfId="1985"/>
    <cellStyle name="Accent1 103" xfId="376"/>
    <cellStyle name="Accent1 103 2" xfId="1986"/>
    <cellStyle name="Accent1 104" xfId="377"/>
    <cellStyle name="Accent1 104 2" xfId="1987"/>
    <cellStyle name="Accent1 105" xfId="378"/>
    <cellStyle name="Accent1 105 2" xfId="1988"/>
    <cellStyle name="Accent1 106" xfId="379"/>
    <cellStyle name="Accent1 106 2" xfId="1989"/>
    <cellStyle name="Accent1 107" xfId="380"/>
    <cellStyle name="Accent1 107 2" xfId="1990"/>
    <cellStyle name="Accent1 108" xfId="381"/>
    <cellStyle name="Accent1 108 2" xfId="1991"/>
    <cellStyle name="Accent1 109" xfId="382"/>
    <cellStyle name="Accent1 109 2" xfId="1992"/>
    <cellStyle name="Accent1 11" xfId="383"/>
    <cellStyle name="Accent1 11 2" xfId="1993"/>
    <cellStyle name="Accent1 110" xfId="384"/>
    <cellStyle name="Accent1 110 2" xfId="1994"/>
    <cellStyle name="Accent1 111" xfId="385"/>
    <cellStyle name="Accent1 111 2" xfId="1995"/>
    <cellStyle name="Accent1 112" xfId="386"/>
    <cellStyle name="Accent1 112 2" xfId="1996"/>
    <cellStyle name="Accent1 113" xfId="387"/>
    <cellStyle name="Accent1 113 2" xfId="1997"/>
    <cellStyle name="Accent1 114" xfId="388"/>
    <cellStyle name="Accent1 114 2" xfId="1998"/>
    <cellStyle name="Accent1 115" xfId="389"/>
    <cellStyle name="Accent1 115 2" xfId="1999"/>
    <cellStyle name="Accent1 116" xfId="390"/>
    <cellStyle name="Accent1 116 2" xfId="2000"/>
    <cellStyle name="Accent1 117" xfId="391"/>
    <cellStyle name="Accent1 117 2" xfId="2001"/>
    <cellStyle name="Accent1 118" xfId="392"/>
    <cellStyle name="Accent1 118 2" xfId="2002"/>
    <cellStyle name="Accent1 119" xfId="393"/>
    <cellStyle name="Accent1 119 2" xfId="2003"/>
    <cellStyle name="Accent1 12" xfId="394"/>
    <cellStyle name="Accent1 12 2" xfId="2004"/>
    <cellStyle name="Accent1 120" xfId="395"/>
    <cellStyle name="Accent1 120 2" xfId="2005"/>
    <cellStyle name="Accent1 121" xfId="396"/>
    <cellStyle name="Accent1 121 2" xfId="2006"/>
    <cellStyle name="Accent1 122" xfId="397"/>
    <cellStyle name="Accent1 122 2" xfId="2007"/>
    <cellStyle name="Accent1 123" xfId="398"/>
    <cellStyle name="Accent1 123 2" xfId="2008"/>
    <cellStyle name="Accent1 124" xfId="399"/>
    <cellStyle name="Accent1 124 2" xfId="2009"/>
    <cellStyle name="Accent1 125" xfId="400"/>
    <cellStyle name="Accent1 125 2" xfId="2010"/>
    <cellStyle name="Accent1 126" xfId="401"/>
    <cellStyle name="Accent1 126 2" xfId="2011"/>
    <cellStyle name="Accent1 127" xfId="402"/>
    <cellStyle name="Accent1 127 2" xfId="2012"/>
    <cellStyle name="Accent1 128" xfId="403"/>
    <cellStyle name="Accent1 128 2" xfId="2013"/>
    <cellStyle name="Accent1 129" xfId="404"/>
    <cellStyle name="Accent1 129 2" xfId="2014"/>
    <cellStyle name="Accent1 13" xfId="405"/>
    <cellStyle name="Accent1 13 2" xfId="2015"/>
    <cellStyle name="Accent1 130" xfId="406"/>
    <cellStyle name="Accent1 130 2" xfId="2016"/>
    <cellStyle name="Accent1 131" xfId="407"/>
    <cellStyle name="Accent1 131 2" xfId="2017"/>
    <cellStyle name="Accent1 132" xfId="408"/>
    <cellStyle name="Accent1 132 2" xfId="2018"/>
    <cellStyle name="Accent1 133" xfId="409"/>
    <cellStyle name="Accent1 133 2" xfId="2019"/>
    <cellStyle name="Accent1 134" xfId="410"/>
    <cellStyle name="Accent1 134 2" xfId="2020"/>
    <cellStyle name="Accent1 135" xfId="411"/>
    <cellStyle name="Accent1 135 2" xfId="2021"/>
    <cellStyle name="Accent1 136" xfId="412"/>
    <cellStyle name="Accent1 136 2" xfId="2022"/>
    <cellStyle name="Accent1 137" xfId="413"/>
    <cellStyle name="Accent1 137 2" xfId="2023"/>
    <cellStyle name="Accent1 138" xfId="414"/>
    <cellStyle name="Accent1 138 2" xfId="2024"/>
    <cellStyle name="Accent1 139" xfId="415"/>
    <cellStyle name="Accent1 139 2" xfId="2025"/>
    <cellStyle name="Accent1 14" xfId="416"/>
    <cellStyle name="Accent1 14 2" xfId="2026"/>
    <cellStyle name="Accent1 15" xfId="417"/>
    <cellStyle name="Accent1 15 2" xfId="2027"/>
    <cellStyle name="Accent1 16" xfId="418"/>
    <cellStyle name="Accent1 16 2" xfId="2028"/>
    <cellStyle name="Accent1 17" xfId="419"/>
    <cellStyle name="Accent1 17 2" xfId="2029"/>
    <cellStyle name="Accent1 18" xfId="420"/>
    <cellStyle name="Accent1 18 2" xfId="2030"/>
    <cellStyle name="Accent1 19" xfId="421"/>
    <cellStyle name="Accent1 19 2" xfId="2031"/>
    <cellStyle name="Accent1 2" xfId="422"/>
    <cellStyle name="Accent1 2 2" xfId="2032"/>
    <cellStyle name="Accent1 20" xfId="423"/>
    <cellStyle name="Accent1 20 2" xfId="2033"/>
    <cellStyle name="Accent1 21" xfId="424"/>
    <cellStyle name="Accent1 21 2" xfId="2034"/>
    <cellStyle name="Accent1 22" xfId="425"/>
    <cellStyle name="Accent1 22 2" xfId="2035"/>
    <cellStyle name="Accent1 23" xfId="426"/>
    <cellStyle name="Accent1 23 2" xfId="2036"/>
    <cellStyle name="Accent1 24" xfId="427"/>
    <cellStyle name="Accent1 24 2" xfId="2037"/>
    <cellStyle name="Accent1 25" xfId="428"/>
    <cellStyle name="Accent1 25 2" xfId="2038"/>
    <cellStyle name="Accent1 26" xfId="429"/>
    <cellStyle name="Accent1 26 2" xfId="2039"/>
    <cellStyle name="Accent1 27" xfId="430"/>
    <cellStyle name="Accent1 27 2" xfId="2040"/>
    <cellStyle name="Accent1 28" xfId="431"/>
    <cellStyle name="Accent1 28 2" xfId="2041"/>
    <cellStyle name="Accent1 29" xfId="432"/>
    <cellStyle name="Accent1 29 2" xfId="2042"/>
    <cellStyle name="Accent1 3" xfId="433"/>
    <cellStyle name="Accent1 3 2" xfId="2043"/>
    <cellStyle name="Accent1 30" xfId="434"/>
    <cellStyle name="Accent1 30 2" xfId="2044"/>
    <cellStyle name="Accent1 31" xfId="435"/>
    <cellStyle name="Accent1 31 2" xfId="2045"/>
    <cellStyle name="Accent1 32" xfId="436"/>
    <cellStyle name="Accent1 32 2" xfId="2046"/>
    <cellStyle name="Accent1 33" xfId="437"/>
    <cellStyle name="Accent1 33 2" xfId="2047"/>
    <cellStyle name="Accent1 34" xfId="438"/>
    <cellStyle name="Accent1 34 2" xfId="2048"/>
    <cellStyle name="Accent1 35" xfId="439"/>
    <cellStyle name="Accent1 35 2" xfId="2049"/>
    <cellStyle name="Accent1 36" xfId="440"/>
    <cellStyle name="Accent1 36 2" xfId="2050"/>
    <cellStyle name="Accent1 37" xfId="441"/>
    <cellStyle name="Accent1 37 2" xfId="2051"/>
    <cellStyle name="Accent1 38" xfId="442"/>
    <cellStyle name="Accent1 38 2" xfId="2052"/>
    <cellStyle name="Accent1 39" xfId="443"/>
    <cellStyle name="Accent1 39 2" xfId="2053"/>
    <cellStyle name="Accent1 4" xfId="444"/>
    <cellStyle name="Accent1 4 2" xfId="2054"/>
    <cellStyle name="Accent1 40" xfId="445"/>
    <cellStyle name="Accent1 40 2" xfId="2055"/>
    <cellStyle name="Accent1 41" xfId="446"/>
    <cellStyle name="Accent1 41 2" xfId="2056"/>
    <cellStyle name="Accent1 42" xfId="447"/>
    <cellStyle name="Accent1 42 2" xfId="2057"/>
    <cellStyle name="Accent1 43" xfId="448"/>
    <cellStyle name="Accent1 43 2" xfId="2058"/>
    <cellStyle name="Accent1 44" xfId="449"/>
    <cellStyle name="Accent1 44 2" xfId="2059"/>
    <cellStyle name="Accent1 45" xfId="450"/>
    <cellStyle name="Accent1 45 2" xfId="2060"/>
    <cellStyle name="Accent1 46" xfId="451"/>
    <cellStyle name="Accent1 46 2" xfId="2061"/>
    <cellStyle name="Accent1 47" xfId="452"/>
    <cellStyle name="Accent1 47 2" xfId="2062"/>
    <cellStyle name="Accent1 48" xfId="453"/>
    <cellStyle name="Accent1 48 2" xfId="2063"/>
    <cellStyle name="Accent1 49" xfId="454"/>
    <cellStyle name="Accent1 49 2" xfId="2064"/>
    <cellStyle name="Accent1 5" xfId="455"/>
    <cellStyle name="Accent1 5 2" xfId="2065"/>
    <cellStyle name="Accent1 50" xfId="456"/>
    <cellStyle name="Accent1 50 2" xfId="2066"/>
    <cellStyle name="Accent1 51" xfId="457"/>
    <cellStyle name="Accent1 51 2" xfId="2067"/>
    <cellStyle name="Accent1 52" xfId="458"/>
    <cellStyle name="Accent1 52 2" xfId="2068"/>
    <cellStyle name="Accent1 53" xfId="459"/>
    <cellStyle name="Accent1 53 2" xfId="2069"/>
    <cellStyle name="Accent1 54" xfId="460"/>
    <cellStyle name="Accent1 54 2" xfId="2070"/>
    <cellStyle name="Accent1 55" xfId="461"/>
    <cellStyle name="Accent1 55 2" xfId="2071"/>
    <cellStyle name="Accent1 56" xfId="462"/>
    <cellStyle name="Accent1 56 2" xfId="2072"/>
    <cellStyle name="Accent1 57" xfId="463"/>
    <cellStyle name="Accent1 57 2" xfId="2073"/>
    <cellStyle name="Accent1 58" xfId="464"/>
    <cellStyle name="Accent1 58 2" xfId="2074"/>
    <cellStyle name="Accent1 59" xfId="465"/>
    <cellStyle name="Accent1 59 2" xfId="2075"/>
    <cellStyle name="Accent1 6" xfId="466"/>
    <cellStyle name="Accent1 6 2" xfId="2076"/>
    <cellStyle name="Accent1 60" xfId="467"/>
    <cellStyle name="Accent1 60 2" xfId="2077"/>
    <cellStyle name="Accent1 61" xfId="468"/>
    <cellStyle name="Accent1 61 2" xfId="2078"/>
    <cellStyle name="Accent1 62" xfId="469"/>
    <cellStyle name="Accent1 62 2" xfId="2079"/>
    <cellStyle name="Accent1 63" xfId="470"/>
    <cellStyle name="Accent1 63 2" xfId="2080"/>
    <cellStyle name="Accent1 64" xfId="471"/>
    <cellStyle name="Accent1 64 2" xfId="2081"/>
    <cellStyle name="Accent1 65" xfId="472"/>
    <cellStyle name="Accent1 65 2" xfId="2082"/>
    <cellStyle name="Accent1 66" xfId="473"/>
    <cellStyle name="Accent1 66 2" xfId="2083"/>
    <cellStyle name="Accent1 67" xfId="474"/>
    <cellStyle name="Accent1 67 2" xfId="2084"/>
    <cellStyle name="Accent1 68" xfId="475"/>
    <cellStyle name="Accent1 68 2" xfId="2085"/>
    <cellStyle name="Accent1 69" xfId="476"/>
    <cellStyle name="Accent1 69 2" xfId="2086"/>
    <cellStyle name="Accent1 7" xfId="477"/>
    <cellStyle name="Accent1 7 2" xfId="2087"/>
    <cellStyle name="Accent1 70" xfId="478"/>
    <cellStyle name="Accent1 70 2" xfId="2088"/>
    <cellStyle name="Accent1 71" xfId="479"/>
    <cellStyle name="Accent1 71 2" xfId="2089"/>
    <cellStyle name="Accent1 72" xfId="480"/>
    <cellStyle name="Accent1 72 2" xfId="2090"/>
    <cellStyle name="Accent1 73" xfId="481"/>
    <cellStyle name="Accent1 73 2" xfId="2091"/>
    <cellStyle name="Accent1 74" xfId="482"/>
    <cellStyle name="Accent1 74 2" xfId="2092"/>
    <cellStyle name="Accent1 75" xfId="483"/>
    <cellStyle name="Accent1 75 2" xfId="2093"/>
    <cellStyle name="Accent1 76" xfId="484"/>
    <cellStyle name="Accent1 76 2" xfId="2094"/>
    <cellStyle name="Accent1 77" xfId="485"/>
    <cellStyle name="Accent1 77 2" xfId="2095"/>
    <cellStyle name="Accent1 78" xfId="486"/>
    <cellStyle name="Accent1 78 2" xfId="2096"/>
    <cellStyle name="Accent1 79" xfId="487"/>
    <cellStyle name="Accent1 79 2" xfId="2097"/>
    <cellStyle name="Accent1 8" xfId="488"/>
    <cellStyle name="Accent1 8 2" xfId="2098"/>
    <cellStyle name="Accent1 80" xfId="489"/>
    <cellStyle name="Accent1 80 2" xfId="2099"/>
    <cellStyle name="Accent1 81" xfId="490"/>
    <cellStyle name="Accent1 81 2" xfId="2100"/>
    <cellStyle name="Accent1 82" xfId="491"/>
    <cellStyle name="Accent1 82 2" xfId="2101"/>
    <cellStyle name="Accent1 83" xfId="492"/>
    <cellStyle name="Accent1 83 2" xfId="2102"/>
    <cellStyle name="Accent1 84" xfId="493"/>
    <cellStyle name="Accent1 84 2" xfId="2103"/>
    <cellStyle name="Accent1 85" xfId="494"/>
    <cellStyle name="Accent1 85 2" xfId="2104"/>
    <cellStyle name="Accent1 86" xfId="495"/>
    <cellStyle name="Accent1 86 2" xfId="2105"/>
    <cellStyle name="Accent1 87" xfId="496"/>
    <cellStyle name="Accent1 87 2" xfId="2106"/>
    <cellStyle name="Accent1 88" xfId="497"/>
    <cellStyle name="Accent1 88 2" xfId="2107"/>
    <cellStyle name="Accent1 89" xfId="498"/>
    <cellStyle name="Accent1 89 2" xfId="2108"/>
    <cellStyle name="Accent1 9" xfId="499"/>
    <cellStyle name="Accent1 9 2" xfId="2109"/>
    <cellStyle name="Accent1 90" xfId="500"/>
    <cellStyle name="Accent1 90 2" xfId="2110"/>
    <cellStyle name="Accent1 91" xfId="501"/>
    <cellStyle name="Accent1 91 2" xfId="2111"/>
    <cellStyle name="Accent1 92" xfId="502"/>
    <cellStyle name="Accent1 92 2" xfId="2112"/>
    <cellStyle name="Accent1 93" xfId="503"/>
    <cellStyle name="Accent1 93 2" xfId="2113"/>
    <cellStyle name="Accent1 94" xfId="504"/>
    <cellStyle name="Accent1 94 2" xfId="2114"/>
    <cellStyle name="Accent1 95" xfId="505"/>
    <cellStyle name="Accent1 95 2" xfId="2115"/>
    <cellStyle name="Accent1 96" xfId="506"/>
    <cellStyle name="Accent1 96 2" xfId="2116"/>
    <cellStyle name="Accent1 97" xfId="507"/>
    <cellStyle name="Accent1 97 2" xfId="2117"/>
    <cellStyle name="Accent1 98" xfId="508"/>
    <cellStyle name="Accent1 98 2" xfId="2118"/>
    <cellStyle name="Accent1 99" xfId="509"/>
    <cellStyle name="Accent1 99 2" xfId="2119"/>
    <cellStyle name="Accent2 - 20 %" xfId="510"/>
    <cellStyle name="Accent2 - 20 % 2" xfId="2120"/>
    <cellStyle name="Accent2 - 40 %" xfId="511"/>
    <cellStyle name="Accent2 - 40 % 2" xfId="2121"/>
    <cellStyle name="Accent2 - 60 %" xfId="512"/>
    <cellStyle name="Accent2 - 60 % 2" xfId="2122"/>
    <cellStyle name="Accent2 10" xfId="513"/>
    <cellStyle name="Accent2 10 2" xfId="2123"/>
    <cellStyle name="Accent2 100" xfId="514"/>
    <cellStyle name="Accent2 100 2" xfId="2124"/>
    <cellStyle name="Accent2 101" xfId="515"/>
    <cellStyle name="Accent2 101 2" xfId="2125"/>
    <cellStyle name="Accent2 102" xfId="516"/>
    <cellStyle name="Accent2 102 2" xfId="2126"/>
    <cellStyle name="Accent2 103" xfId="517"/>
    <cellStyle name="Accent2 103 2" xfId="2127"/>
    <cellStyle name="Accent2 104" xfId="518"/>
    <cellStyle name="Accent2 104 2" xfId="2128"/>
    <cellStyle name="Accent2 105" xfId="519"/>
    <cellStyle name="Accent2 105 2" xfId="2129"/>
    <cellStyle name="Accent2 106" xfId="520"/>
    <cellStyle name="Accent2 106 2" xfId="2130"/>
    <cellStyle name="Accent2 107" xfId="521"/>
    <cellStyle name="Accent2 107 2" xfId="2131"/>
    <cellStyle name="Accent2 108" xfId="522"/>
    <cellStyle name="Accent2 108 2" xfId="2132"/>
    <cellStyle name="Accent2 109" xfId="523"/>
    <cellStyle name="Accent2 109 2" xfId="2133"/>
    <cellStyle name="Accent2 11" xfId="524"/>
    <cellStyle name="Accent2 11 2" xfId="2134"/>
    <cellStyle name="Accent2 110" xfId="525"/>
    <cellStyle name="Accent2 110 2" xfId="2135"/>
    <cellStyle name="Accent2 111" xfId="526"/>
    <cellStyle name="Accent2 111 2" xfId="2136"/>
    <cellStyle name="Accent2 112" xfId="527"/>
    <cellStyle name="Accent2 112 2" xfId="2137"/>
    <cellStyle name="Accent2 113" xfId="528"/>
    <cellStyle name="Accent2 113 2" xfId="2138"/>
    <cellStyle name="Accent2 114" xfId="529"/>
    <cellStyle name="Accent2 114 2" xfId="2139"/>
    <cellStyle name="Accent2 115" xfId="530"/>
    <cellStyle name="Accent2 115 2" xfId="2140"/>
    <cellStyle name="Accent2 116" xfId="531"/>
    <cellStyle name="Accent2 116 2" xfId="2141"/>
    <cellStyle name="Accent2 117" xfId="532"/>
    <cellStyle name="Accent2 117 2" xfId="2142"/>
    <cellStyle name="Accent2 118" xfId="533"/>
    <cellStyle name="Accent2 118 2" xfId="2143"/>
    <cellStyle name="Accent2 119" xfId="534"/>
    <cellStyle name="Accent2 119 2" xfId="2144"/>
    <cellStyle name="Accent2 12" xfId="535"/>
    <cellStyle name="Accent2 12 2" xfId="2145"/>
    <cellStyle name="Accent2 120" xfId="536"/>
    <cellStyle name="Accent2 120 2" xfId="2146"/>
    <cellStyle name="Accent2 121" xfId="537"/>
    <cellStyle name="Accent2 121 2" xfId="2147"/>
    <cellStyle name="Accent2 122" xfId="538"/>
    <cellStyle name="Accent2 122 2" xfId="2148"/>
    <cellStyle name="Accent2 123" xfId="539"/>
    <cellStyle name="Accent2 123 2" xfId="2149"/>
    <cellStyle name="Accent2 124" xfId="540"/>
    <cellStyle name="Accent2 124 2" xfId="2150"/>
    <cellStyle name="Accent2 125" xfId="541"/>
    <cellStyle name="Accent2 125 2" xfId="2151"/>
    <cellStyle name="Accent2 126" xfId="542"/>
    <cellStyle name="Accent2 126 2" xfId="2152"/>
    <cellStyle name="Accent2 127" xfId="543"/>
    <cellStyle name="Accent2 127 2" xfId="2153"/>
    <cellStyle name="Accent2 128" xfId="544"/>
    <cellStyle name="Accent2 128 2" xfId="2154"/>
    <cellStyle name="Accent2 129" xfId="545"/>
    <cellStyle name="Accent2 129 2" xfId="2155"/>
    <cellStyle name="Accent2 13" xfId="546"/>
    <cellStyle name="Accent2 13 2" xfId="2156"/>
    <cellStyle name="Accent2 130" xfId="547"/>
    <cellStyle name="Accent2 130 2" xfId="2157"/>
    <cellStyle name="Accent2 131" xfId="548"/>
    <cellStyle name="Accent2 131 2" xfId="2158"/>
    <cellStyle name="Accent2 132" xfId="549"/>
    <cellStyle name="Accent2 132 2" xfId="2159"/>
    <cellStyle name="Accent2 133" xfId="550"/>
    <cellStyle name="Accent2 133 2" xfId="2160"/>
    <cellStyle name="Accent2 134" xfId="551"/>
    <cellStyle name="Accent2 134 2" xfId="2161"/>
    <cellStyle name="Accent2 135" xfId="552"/>
    <cellStyle name="Accent2 135 2" xfId="2162"/>
    <cellStyle name="Accent2 136" xfId="553"/>
    <cellStyle name="Accent2 136 2" xfId="2163"/>
    <cellStyle name="Accent2 137" xfId="554"/>
    <cellStyle name="Accent2 137 2" xfId="2164"/>
    <cellStyle name="Accent2 138" xfId="555"/>
    <cellStyle name="Accent2 138 2" xfId="2165"/>
    <cellStyle name="Accent2 139" xfId="556"/>
    <cellStyle name="Accent2 139 2" xfId="2166"/>
    <cellStyle name="Accent2 14" xfId="557"/>
    <cellStyle name="Accent2 14 2" xfId="2167"/>
    <cellStyle name="Accent2 15" xfId="558"/>
    <cellStyle name="Accent2 15 2" xfId="2168"/>
    <cellStyle name="Accent2 16" xfId="559"/>
    <cellStyle name="Accent2 16 2" xfId="2169"/>
    <cellStyle name="Accent2 17" xfId="560"/>
    <cellStyle name="Accent2 17 2" xfId="2170"/>
    <cellStyle name="Accent2 18" xfId="561"/>
    <cellStyle name="Accent2 18 2" xfId="2171"/>
    <cellStyle name="Accent2 19" xfId="562"/>
    <cellStyle name="Accent2 19 2" xfId="2172"/>
    <cellStyle name="Accent2 2" xfId="563"/>
    <cellStyle name="Accent2 2 2" xfId="2173"/>
    <cellStyle name="Accent2 20" xfId="564"/>
    <cellStyle name="Accent2 20 2" xfId="2174"/>
    <cellStyle name="Accent2 21" xfId="565"/>
    <cellStyle name="Accent2 21 2" xfId="2175"/>
    <cellStyle name="Accent2 22" xfId="566"/>
    <cellStyle name="Accent2 22 2" xfId="2176"/>
    <cellStyle name="Accent2 23" xfId="567"/>
    <cellStyle name="Accent2 23 2" xfId="2177"/>
    <cellStyle name="Accent2 24" xfId="568"/>
    <cellStyle name="Accent2 24 2" xfId="2178"/>
    <cellStyle name="Accent2 25" xfId="569"/>
    <cellStyle name="Accent2 25 2" xfId="2179"/>
    <cellStyle name="Accent2 26" xfId="570"/>
    <cellStyle name="Accent2 26 2" xfId="2180"/>
    <cellStyle name="Accent2 27" xfId="571"/>
    <cellStyle name="Accent2 27 2" xfId="2181"/>
    <cellStyle name="Accent2 28" xfId="572"/>
    <cellStyle name="Accent2 28 2" xfId="2182"/>
    <cellStyle name="Accent2 29" xfId="573"/>
    <cellStyle name="Accent2 29 2" xfId="2183"/>
    <cellStyle name="Accent2 3" xfId="574"/>
    <cellStyle name="Accent2 3 2" xfId="2184"/>
    <cellStyle name="Accent2 30" xfId="575"/>
    <cellStyle name="Accent2 30 2" xfId="2185"/>
    <cellStyle name="Accent2 31" xfId="576"/>
    <cellStyle name="Accent2 31 2" xfId="2186"/>
    <cellStyle name="Accent2 32" xfId="577"/>
    <cellStyle name="Accent2 32 2" xfId="2187"/>
    <cellStyle name="Accent2 33" xfId="578"/>
    <cellStyle name="Accent2 33 2" xfId="2188"/>
    <cellStyle name="Accent2 34" xfId="579"/>
    <cellStyle name="Accent2 34 2" xfId="2189"/>
    <cellStyle name="Accent2 35" xfId="580"/>
    <cellStyle name="Accent2 35 2" xfId="2190"/>
    <cellStyle name="Accent2 36" xfId="581"/>
    <cellStyle name="Accent2 36 2" xfId="2191"/>
    <cellStyle name="Accent2 37" xfId="582"/>
    <cellStyle name="Accent2 37 2" xfId="2192"/>
    <cellStyle name="Accent2 38" xfId="583"/>
    <cellStyle name="Accent2 38 2" xfId="2193"/>
    <cellStyle name="Accent2 39" xfId="584"/>
    <cellStyle name="Accent2 39 2" xfId="2194"/>
    <cellStyle name="Accent2 4" xfId="585"/>
    <cellStyle name="Accent2 4 2" xfId="2195"/>
    <cellStyle name="Accent2 40" xfId="586"/>
    <cellStyle name="Accent2 40 2" xfId="2196"/>
    <cellStyle name="Accent2 41" xfId="587"/>
    <cellStyle name="Accent2 41 2" xfId="2197"/>
    <cellStyle name="Accent2 42" xfId="588"/>
    <cellStyle name="Accent2 42 2" xfId="2198"/>
    <cellStyle name="Accent2 43" xfId="589"/>
    <cellStyle name="Accent2 43 2" xfId="2199"/>
    <cellStyle name="Accent2 44" xfId="590"/>
    <cellStyle name="Accent2 44 2" xfId="2200"/>
    <cellStyle name="Accent2 45" xfId="591"/>
    <cellStyle name="Accent2 45 2" xfId="2201"/>
    <cellStyle name="Accent2 46" xfId="592"/>
    <cellStyle name="Accent2 46 2" xfId="2202"/>
    <cellStyle name="Accent2 47" xfId="593"/>
    <cellStyle name="Accent2 47 2" xfId="2203"/>
    <cellStyle name="Accent2 48" xfId="594"/>
    <cellStyle name="Accent2 48 2" xfId="2204"/>
    <cellStyle name="Accent2 49" xfId="595"/>
    <cellStyle name="Accent2 49 2" xfId="2205"/>
    <cellStyle name="Accent2 5" xfId="596"/>
    <cellStyle name="Accent2 5 2" xfId="2206"/>
    <cellStyle name="Accent2 50" xfId="597"/>
    <cellStyle name="Accent2 50 2" xfId="2207"/>
    <cellStyle name="Accent2 51" xfId="598"/>
    <cellStyle name="Accent2 51 2" xfId="2208"/>
    <cellStyle name="Accent2 52" xfId="599"/>
    <cellStyle name="Accent2 52 2" xfId="2209"/>
    <cellStyle name="Accent2 53" xfId="600"/>
    <cellStyle name="Accent2 53 2" xfId="2210"/>
    <cellStyle name="Accent2 54" xfId="601"/>
    <cellStyle name="Accent2 54 2" xfId="2211"/>
    <cellStyle name="Accent2 55" xfId="602"/>
    <cellStyle name="Accent2 55 2" xfId="2212"/>
    <cellStyle name="Accent2 56" xfId="603"/>
    <cellStyle name="Accent2 56 2" xfId="2213"/>
    <cellStyle name="Accent2 57" xfId="604"/>
    <cellStyle name="Accent2 57 2" xfId="2214"/>
    <cellStyle name="Accent2 58" xfId="605"/>
    <cellStyle name="Accent2 58 2" xfId="2215"/>
    <cellStyle name="Accent2 59" xfId="606"/>
    <cellStyle name="Accent2 59 2" xfId="2216"/>
    <cellStyle name="Accent2 6" xfId="607"/>
    <cellStyle name="Accent2 6 2" xfId="2217"/>
    <cellStyle name="Accent2 60" xfId="608"/>
    <cellStyle name="Accent2 60 2" xfId="2218"/>
    <cellStyle name="Accent2 61" xfId="609"/>
    <cellStyle name="Accent2 61 2" xfId="2219"/>
    <cellStyle name="Accent2 62" xfId="610"/>
    <cellStyle name="Accent2 62 2" xfId="2220"/>
    <cellStyle name="Accent2 63" xfId="611"/>
    <cellStyle name="Accent2 63 2" xfId="2221"/>
    <cellStyle name="Accent2 64" xfId="612"/>
    <cellStyle name="Accent2 64 2" xfId="2222"/>
    <cellStyle name="Accent2 65" xfId="613"/>
    <cellStyle name="Accent2 65 2" xfId="2223"/>
    <cellStyle name="Accent2 66" xfId="614"/>
    <cellStyle name="Accent2 66 2" xfId="2224"/>
    <cellStyle name="Accent2 67" xfId="615"/>
    <cellStyle name="Accent2 67 2" xfId="2225"/>
    <cellStyle name="Accent2 68" xfId="616"/>
    <cellStyle name="Accent2 68 2" xfId="2226"/>
    <cellStyle name="Accent2 69" xfId="617"/>
    <cellStyle name="Accent2 69 2" xfId="2227"/>
    <cellStyle name="Accent2 7" xfId="618"/>
    <cellStyle name="Accent2 7 2" xfId="2228"/>
    <cellStyle name="Accent2 70" xfId="619"/>
    <cellStyle name="Accent2 70 2" xfId="2229"/>
    <cellStyle name="Accent2 71" xfId="620"/>
    <cellStyle name="Accent2 71 2" xfId="2230"/>
    <cellStyle name="Accent2 72" xfId="621"/>
    <cellStyle name="Accent2 72 2" xfId="2231"/>
    <cellStyle name="Accent2 73" xfId="622"/>
    <cellStyle name="Accent2 73 2" xfId="2232"/>
    <cellStyle name="Accent2 74" xfId="623"/>
    <cellStyle name="Accent2 74 2" xfId="2233"/>
    <cellStyle name="Accent2 75" xfId="624"/>
    <cellStyle name="Accent2 75 2" xfId="2234"/>
    <cellStyle name="Accent2 76" xfId="625"/>
    <cellStyle name="Accent2 76 2" xfId="2235"/>
    <cellStyle name="Accent2 77" xfId="626"/>
    <cellStyle name="Accent2 77 2" xfId="2236"/>
    <cellStyle name="Accent2 78" xfId="627"/>
    <cellStyle name="Accent2 78 2" xfId="2237"/>
    <cellStyle name="Accent2 79" xfId="628"/>
    <cellStyle name="Accent2 79 2" xfId="2238"/>
    <cellStyle name="Accent2 8" xfId="629"/>
    <cellStyle name="Accent2 8 2" xfId="2239"/>
    <cellStyle name="Accent2 80" xfId="630"/>
    <cellStyle name="Accent2 80 2" xfId="2240"/>
    <cellStyle name="Accent2 81" xfId="631"/>
    <cellStyle name="Accent2 81 2" xfId="2241"/>
    <cellStyle name="Accent2 82" xfId="632"/>
    <cellStyle name="Accent2 82 2" xfId="2242"/>
    <cellStyle name="Accent2 83" xfId="633"/>
    <cellStyle name="Accent2 83 2" xfId="2243"/>
    <cellStyle name="Accent2 84" xfId="634"/>
    <cellStyle name="Accent2 84 2" xfId="2244"/>
    <cellStyle name="Accent2 85" xfId="635"/>
    <cellStyle name="Accent2 85 2" xfId="2245"/>
    <cellStyle name="Accent2 86" xfId="636"/>
    <cellStyle name="Accent2 86 2" xfId="2246"/>
    <cellStyle name="Accent2 87" xfId="637"/>
    <cellStyle name="Accent2 87 2" xfId="2247"/>
    <cellStyle name="Accent2 88" xfId="638"/>
    <cellStyle name="Accent2 88 2" xfId="2248"/>
    <cellStyle name="Accent2 89" xfId="639"/>
    <cellStyle name="Accent2 89 2" xfId="2249"/>
    <cellStyle name="Accent2 9" xfId="640"/>
    <cellStyle name="Accent2 9 2" xfId="2250"/>
    <cellStyle name="Accent2 90" xfId="641"/>
    <cellStyle name="Accent2 90 2" xfId="2251"/>
    <cellStyle name="Accent2 91" xfId="642"/>
    <cellStyle name="Accent2 91 2" xfId="2252"/>
    <cellStyle name="Accent2 92" xfId="643"/>
    <cellStyle name="Accent2 92 2" xfId="2253"/>
    <cellStyle name="Accent2 93" xfId="644"/>
    <cellStyle name="Accent2 93 2" xfId="2254"/>
    <cellStyle name="Accent2 94" xfId="645"/>
    <cellStyle name="Accent2 94 2" xfId="2255"/>
    <cellStyle name="Accent2 95" xfId="646"/>
    <cellStyle name="Accent2 95 2" xfId="2256"/>
    <cellStyle name="Accent2 96" xfId="647"/>
    <cellStyle name="Accent2 96 2" xfId="2257"/>
    <cellStyle name="Accent2 97" xfId="648"/>
    <cellStyle name="Accent2 97 2" xfId="2258"/>
    <cellStyle name="Accent2 98" xfId="649"/>
    <cellStyle name="Accent2 98 2" xfId="2259"/>
    <cellStyle name="Accent2 99" xfId="650"/>
    <cellStyle name="Accent2 99 2" xfId="2260"/>
    <cellStyle name="Accent3 - 20 %" xfId="651"/>
    <cellStyle name="Accent3 - 20 % 2" xfId="2261"/>
    <cellStyle name="Accent3 - 40 %" xfId="652"/>
    <cellStyle name="Accent3 - 40 % 2" xfId="2262"/>
    <cellStyle name="Accent3 - 60 %" xfId="653"/>
    <cellStyle name="Accent3 - 60 % 2" xfId="2263"/>
    <cellStyle name="Accent3 10" xfId="654"/>
    <cellStyle name="Accent3 10 2" xfId="2264"/>
    <cellStyle name="Accent3 100" xfId="655"/>
    <cellStyle name="Accent3 100 2" xfId="2265"/>
    <cellStyle name="Accent3 101" xfId="656"/>
    <cellStyle name="Accent3 101 2" xfId="2266"/>
    <cellStyle name="Accent3 102" xfId="657"/>
    <cellStyle name="Accent3 102 2" xfId="2267"/>
    <cellStyle name="Accent3 103" xfId="658"/>
    <cellStyle name="Accent3 103 2" xfId="2268"/>
    <cellStyle name="Accent3 104" xfId="659"/>
    <cellStyle name="Accent3 104 2" xfId="2269"/>
    <cellStyle name="Accent3 105" xfId="660"/>
    <cellStyle name="Accent3 105 2" xfId="2270"/>
    <cellStyle name="Accent3 106" xfId="661"/>
    <cellStyle name="Accent3 106 2" xfId="2271"/>
    <cellStyle name="Accent3 107" xfId="662"/>
    <cellStyle name="Accent3 107 2" xfId="2272"/>
    <cellStyle name="Accent3 108" xfId="663"/>
    <cellStyle name="Accent3 108 2" xfId="2273"/>
    <cellStyle name="Accent3 109" xfId="664"/>
    <cellStyle name="Accent3 109 2" xfId="2274"/>
    <cellStyle name="Accent3 11" xfId="665"/>
    <cellStyle name="Accent3 11 2" xfId="2275"/>
    <cellStyle name="Accent3 110" xfId="666"/>
    <cellStyle name="Accent3 110 2" xfId="2276"/>
    <cellStyle name="Accent3 111" xfId="667"/>
    <cellStyle name="Accent3 111 2" xfId="2277"/>
    <cellStyle name="Accent3 112" xfId="668"/>
    <cellStyle name="Accent3 112 2" xfId="2278"/>
    <cellStyle name="Accent3 113" xfId="669"/>
    <cellStyle name="Accent3 113 2" xfId="2279"/>
    <cellStyle name="Accent3 114" xfId="670"/>
    <cellStyle name="Accent3 114 2" xfId="2280"/>
    <cellStyle name="Accent3 115" xfId="671"/>
    <cellStyle name="Accent3 115 2" xfId="2281"/>
    <cellStyle name="Accent3 116" xfId="672"/>
    <cellStyle name="Accent3 116 2" xfId="2282"/>
    <cellStyle name="Accent3 117" xfId="673"/>
    <cellStyle name="Accent3 117 2" xfId="2283"/>
    <cellStyle name="Accent3 118" xfId="674"/>
    <cellStyle name="Accent3 118 2" xfId="2284"/>
    <cellStyle name="Accent3 119" xfId="675"/>
    <cellStyle name="Accent3 119 2" xfId="2285"/>
    <cellStyle name="Accent3 12" xfId="676"/>
    <cellStyle name="Accent3 12 2" xfId="2286"/>
    <cellStyle name="Accent3 120" xfId="677"/>
    <cellStyle name="Accent3 120 2" xfId="2287"/>
    <cellStyle name="Accent3 121" xfId="678"/>
    <cellStyle name="Accent3 121 2" xfId="2288"/>
    <cellStyle name="Accent3 122" xfId="679"/>
    <cellStyle name="Accent3 122 2" xfId="2289"/>
    <cellStyle name="Accent3 123" xfId="680"/>
    <cellStyle name="Accent3 123 2" xfId="2290"/>
    <cellStyle name="Accent3 124" xfId="681"/>
    <cellStyle name="Accent3 124 2" xfId="2291"/>
    <cellStyle name="Accent3 125" xfId="682"/>
    <cellStyle name="Accent3 125 2" xfId="2292"/>
    <cellStyle name="Accent3 126" xfId="683"/>
    <cellStyle name="Accent3 126 2" xfId="2293"/>
    <cellStyle name="Accent3 127" xfId="684"/>
    <cellStyle name="Accent3 127 2" xfId="2294"/>
    <cellStyle name="Accent3 128" xfId="685"/>
    <cellStyle name="Accent3 128 2" xfId="2295"/>
    <cellStyle name="Accent3 129" xfId="686"/>
    <cellStyle name="Accent3 129 2" xfId="2296"/>
    <cellStyle name="Accent3 13" xfId="687"/>
    <cellStyle name="Accent3 13 2" xfId="2297"/>
    <cellStyle name="Accent3 130" xfId="688"/>
    <cellStyle name="Accent3 130 2" xfId="2298"/>
    <cellStyle name="Accent3 131" xfId="689"/>
    <cellStyle name="Accent3 131 2" xfId="2299"/>
    <cellStyle name="Accent3 132" xfId="690"/>
    <cellStyle name="Accent3 132 2" xfId="2300"/>
    <cellStyle name="Accent3 133" xfId="691"/>
    <cellStyle name="Accent3 133 2" xfId="2301"/>
    <cellStyle name="Accent3 134" xfId="692"/>
    <cellStyle name="Accent3 134 2" xfId="2302"/>
    <cellStyle name="Accent3 135" xfId="693"/>
    <cellStyle name="Accent3 135 2" xfId="2303"/>
    <cellStyle name="Accent3 136" xfId="694"/>
    <cellStyle name="Accent3 136 2" xfId="2304"/>
    <cellStyle name="Accent3 137" xfId="695"/>
    <cellStyle name="Accent3 137 2" xfId="2305"/>
    <cellStyle name="Accent3 138" xfId="696"/>
    <cellStyle name="Accent3 138 2" xfId="2306"/>
    <cellStyle name="Accent3 139" xfId="697"/>
    <cellStyle name="Accent3 139 2" xfId="2307"/>
    <cellStyle name="Accent3 14" xfId="698"/>
    <cellStyle name="Accent3 14 2" xfId="2308"/>
    <cellStyle name="Accent3 15" xfId="699"/>
    <cellStyle name="Accent3 15 2" xfId="2309"/>
    <cellStyle name="Accent3 16" xfId="700"/>
    <cellStyle name="Accent3 16 2" xfId="2310"/>
    <cellStyle name="Accent3 17" xfId="701"/>
    <cellStyle name="Accent3 17 2" xfId="2311"/>
    <cellStyle name="Accent3 18" xfId="702"/>
    <cellStyle name="Accent3 18 2" xfId="2312"/>
    <cellStyle name="Accent3 19" xfId="703"/>
    <cellStyle name="Accent3 19 2" xfId="2313"/>
    <cellStyle name="Accent3 2" xfId="704"/>
    <cellStyle name="Accent3 2 2" xfId="2314"/>
    <cellStyle name="Accent3 20" xfId="705"/>
    <cellStyle name="Accent3 20 2" xfId="2315"/>
    <cellStyle name="Accent3 21" xfId="706"/>
    <cellStyle name="Accent3 21 2" xfId="2316"/>
    <cellStyle name="Accent3 22" xfId="707"/>
    <cellStyle name="Accent3 22 2" xfId="2317"/>
    <cellStyle name="Accent3 23" xfId="708"/>
    <cellStyle name="Accent3 23 2" xfId="2318"/>
    <cellStyle name="Accent3 24" xfId="709"/>
    <cellStyle name="Accent3 24 2" xfId="2319"/>
    <cellStyle name="Accent3 25" xfId="710"/>
    <cellStyle name="Accent3 25 2" xfId="2320"/>
    <cellStyle name="Accent3 26" xfId="711"/>
    <cellStyle name="Accent3 26 2" xfId="2321"/>
    <cellStyle name="Accent3 27" xfId="712"/>
    <cellStyle name="Accent3 27 2" xfId="2322"/>
    <cellStyle name="Accent3 28" xfId="713"/>
    <cellStyle name="Accent3 28 2" xfId="2323"/>
    <cellStyle name="Accent3 29" xfId="714"/>
    <cellStyle name="Accent3 29 2" xfId="2324"/>
    <cellStyle name="Accent3 3" xfId="715"/>
    <cellStyle name="Accent3 3 2" xfId="2325"/>
    <cellStyle name="Accent3 30" xfId="716"/>
    <cellStyle name="Accent3 30 2" xfId="2326"/>
    <cellStyle name="Accent3 31" xfId="717"/>
    <cellStyle name="Accent3 31 2" xfId="2327"/>
    <cellStyle name="Accent3 32" xfId="718"/>
    <cellStyle name="Accent3 32 2" xfId="2328"/>
    <cellStyle name="Accent3 33" xfId="719"/>
    <cellStyle name="Accent3 33 2" xfId="2329"/>
    <cellStyle name="Accent3 34" xfId="720"/>
    <cellStyle name="Accent3 34 2" xfId="2330"/>
    <cellStyle name="Accent3 35" xfId="721"/>
    <cellStyle name="Accent3 35 2" xfId="2331"/>
    <cellStyle name="Accent3 36" xfId="722"/>
    <cellStyle name="Accent3 36 2" xfId="2332"/>
    <cellStyle name="Accent3 37" xfId="723"/>
    <cellStyle name="Accent3 37 2" xfId="2333"/>
    <cellStyle name="Accent3 38" xfId="724"/>
    <cellStyle name="Accent3 38 2" xfId="2334"/>
    <cellStyle name="Accent3 39" xfId="725"/>
    <cellStyle name="Accent3 39 2" xfId="2335"/>
    <cellStyle name="Accent3 4" xfId="726"/>
    <cellStyle name="Accent3 4 2" xfId="2336"/>
    <cellStyle name="Accent3 40" xfId="727"/>
    <cellStyle name="Accent3 40 2" xfId="2337"/>
    <cellStyle name="Accent3 41" xfId="728"/>
    <cellStyle name="Accent3 41 2" xfId="2338"/>
    <cellStyle name="Accent3 42" xfId="729"/>
    <cellStyle name="Accent3 42 2" xfId="2339"/>
    <cellStyle name="Accent3 43" xfId="730"/>
    <cellStyle name="Accent3 43 2" xfId="2340"/>
    <cellStyle name="Accent3 44" xfId="731"/>
    <cellStyle name="Accent3 44 2" xfId="2341"/>
    <cellStyle name="Accent3 45" xfId="732"/>
    <cellStyle name="Accent3 45 2" xfId="2342"/>
    <cellStyle name="Accent3 46" xfId="733"/>
    <cellStyle name="Accent3 46 2" xfId="2343"/>
    <cellStyle name="Accent3 47" xfId="734"/>
    <cellStyle name="Accent3 47 2" xfId="2344"/>
    <cellStyle name="Accent3 48" xfId="735"/>
    <cellStyle name="Accent3 48 2" xfId="2345"/>
    <cellStyle name="Accent3 49" xfId="736"/>
    <cellStyle name="Accent3 49 2" xfId="2346"/>
    <cellStyle name="Accent3 5" xfId="737"/>
    <cellStyle name="Accent3 5 2" xfId="2347"/>
    <cellStyle name="Accent3 50" xfId="738"/>
    <cellStyle name="Accent3 50 2" xfId="2348"/>
    <cellStyle name="Accent3 51" xfId="739"/>
    <cellStyle name="Accent3 51 2" xfId="2349"/>
    <cellStyle name="Accent3 52" xfId="740"/>
    <cellStyle name="Accent3 52 2" xfId="2350"/>
    <cellStyle name="Accent3 53" xfId="741"/>
    <cellStyle name="Accent3 53 2" xfId="2351"/>
    <cellStyle name="Accent3 54" xfId="742"/>
    <cellStyle name="Accent3 54 2" xfId="2352"/>
    <cellStyle name="Accent3 55" xfId="743"/>
    <cellStyle name="Accent3 55 2" xfId="2353"/>
    <cellStyle name="Accent3 56" xfId="744"/>
    <cellStyle name="Accent3 56 2" xfId="2354"/>
    <cellStyle name="Accent3 57" xfId="745"/>
    <cellStyle name="Accent3 57 2" xfId="2355"/>
    <cellStyle name="Accent3 58" xfId="746"/>
    <cellStyle name="Accent3 58 2" xfId="2356"/>
    <cellStyle name="Accent3 59" xfId="747"/>
    <cellStyle name="Accent3 59 2" xfId="2357"/>
    <cellStyle name="Accent3 6" xfId="748"/>
    <cellStyle name="Accent3 6 2" xfId="2358"/>
    <cellStyle name="Accent3 60" xfId="749"/>
    <cellStyle name="Accent3 60 2" xfId="2359"/>
    <cellStyle name="Accent3 61" xfId="750"/>
    <cellStyle name="Accent3 61 2" xfId="2360"/>
    <cellStyle name="Accent3 62" xfId="751"/>
    <cellStyle name="Accent3 62 2" xfId="2361"/>
    <cellStyle name="Accent3 63" xfId="752"/>
    <cellStyle name="Accent3 63 2" xfId="2362"/>
    <cellStyle name="Accent3 64" xfId="753"/>
    <cellStyle name="Accent3 64 2" xfId="2363"/>
    <cellStyle name="Accent3 65" xfId="754"/>
    <cellStyle name="Accent3 65 2" xfId="2364"/>
    <cellStyle name="Accent3 66" xfId="755"/>
    <cellStyle name="Accent3 66 2" xfId="2365"/>
    <cellStyle name="Accent3 67" xfId="756"/>
    <cellStyle name="Accent3 67 2" xfId="2366"/>
    <cellStyle name="Accent3 68" xfId="757"/>
    <cellStyle name="Accent3 68 2" xfId="2367"/>
    <cellStyle name="Accent3 69" xfId="758"/>
    <cellStyle name="Accent3 69 2" xfId="2368"/>
    <cellStyle name="Accent3 7" xfId="759"/>
    <cellStyle name="Accent3 7 2" xfId="2369"/>
    <cellStyle name="Accent3 70" xfId="760"/>
    <cellStyle name="Accent3 70 2" xfId="2370"/>
    <cellStyle name="Accent3 71" xfId="761"/>
    <cellStyle name="Accent3 71 2" xfId="2371"/>
    <cellStyle name="Accent3 72" xfId="762"/>
    <cellStyle name="Accent3 72 2" xfId="2372"/>
    <cellStyle name="Accent3 73" xfId="763"/>
    <cellStyle name="Accent3 73 2" xfId="2373"/>
    <cellStyle name="Accent3 74" xfId="764"/>
    <cellStyle name="Accent3 74 2" xfId="2374"/>
    <cellStyle name="Accent3 75" xfId="765"/>
    <cellStyle name="Accent3 75 2" xfId="2375"/>
    <cellStyle name="Accent3 76" xfId="766"/>
    <cellStyle name="Accent3 76 2" xfId="2376"/>
    <cellStyle name="Accent3 77" xfId="767"/>
    <cellStyle name="Accent3 77 2" xfId="2377"/>
    <cellStyle name="Accent3 78" xfId="768"/>
    <cellStyle name="Accent3 78 2" xfId="2378"/>
    <cellStyle name="Accent3 79" xfId="769"/>
    <cellStyle name="Accent3 79 2" xfId="2379"/>
    <cellStyle name="Accent3 8" xfId="770"/>
    <cellStyle name="Accent3 8 2" xfId="2380"/>
    <cellStyle name="Accent3 80" xfId="771"/>
    <cellStyle name="Accent3 80 2" xfId="2381"/>
    <cellStyle name="Accent3 81" xfId="772"/>
    <cellStyle name="Accent3 81 2" xfId="2382"/>
    <cellStyle name="Accent3 82" xfId="773"/>
    <cellStyle name="Accent3 82 2" xfId="2383"/>
    <cellStyle name="Accent3 83" xfId="774"/>
    <cellStyle name="Accent3 83 2" xfId="2384"/>
    <cellStyle name="Accent3 84" xfId="775"/>
    <cellStyle name="Accent3 84 2" xfId="2385"/>
    <cellStyle name="Accent3 85" xfId="776"/>
    <cellStyle name="Accent3 85 2" xfId="2386"/>
    <cellStyle name="Accent3 86" xfId="777"/>
    <cellStyle name="Accent3 86 2" xfId="2387"/>
    <cellStyle name="Accent3 87" xfId="778"/>
    <cellStyle name="Accent3 87 2" xfId="2388"/>
    <cellStyle name="Accent3 88" xfId="779"/>
    <cellStyle name="Accent3 88 2" xfId="2389"/>
    <cellStyle name="Accent3 89" xfId="780"/>
    <cellStyle name="Accent3 89 2" xfId="2390"/>
    <cellStyle name="Accent3 9" xfId="781"/>
    <cellStyle name="Accent3 9 2" xfId="2391"/>
    <cellStyle name="Accent3 90" xfId="782"/>
    <cellStyle name="Accent3 90 2" xfId="2392"/>
    <cellStyle name="Accent3 91" xfId="783"/>
    <cellStyle name="Accent3 91 2" xfId="2393"/>
    <cellStyle name="Accent3 92" xfId="784"/>
    <cellStyle name="Accent3 92 2" xfId="2394"/>
    <cellStyle name="Accent3 93" xfId="785"/>
    <cellStyle name="Accent3 93 2" xfId="2395"/>
    <cellStyle name="Accent3 94" xfId="786"/>
    <cellStyle name="Accent3 94 2" xfId="2396"/>
    <cellStyle name="Accent3 95" xfId="787"/>
    <cellStyle name="Accent3 95 2" xfId="2397"/>
    <cellStyle name="Accent3 96" xfId="788"/>
    <cellStyle name="Accent3 96 2" xfId="2398"/>
    <cellStyle name="Accent3 97" xfId="789"/>
    <cellStyle name="Accent3 97 2" xfId="2399"/>
    <cellStyle name="Accent3 98" xfId="790"/>
    <cellStyle name="Accent3 98 2" xfId="2400"/>
    <cellStyle name="Accent3 99" xfId="791"/>
    <cellStyle name="Accent3 99 2" xfId="2401"/>
    <cellStyle name="Accent4 - 20 %" xfId="792"/>
    <cellStyle name="Accent4 - 20 % 2" xfId="2402"/>
    <cellStyle name="Accent4 - 40 %" xfId="793"/>
    <cellStyle name="Accent4 - 40 % 2" xfId="2403"/>
    <cellStyle name="Accent4 - 60 %" xfId="794"/>
    <cellStyle name="Accent4 - 60 % 2" xfId="2404"/>
    <cellStyle name="Accent4 10" xfId="795"/>
    <cellStyle name="Accent4 10 2" xfId="2405"/>
    <cellStyle name="Accent4 100" xfId="796"/>
    <cellStyle name="Accent4 100 2" xfId="2406"/>
    <cellStyle name="Accent4 101" xfId="797"/>
    <cellStyle name="Accent4 101 2" xfId="2407"/>
    <cellStyle name="Accent4 102" xfId="798"/>
    <cellStyle name="Accent4 102 2" xfId="2408"/>
    <cellStyle name="Accent4 103" xfId="799"/>
    <cellStyle name="Accent4 103 2" xfId="2409"/>
    <cellStyle name="Accent4 104" xfId="800"/>
    <cellStyle name="Accent4 104 2" xfId="2410"/>
    <cellStyle name="Accent4 105" xfId="801"/>
    <cellStyle name="Accent4 105 2" xfId="2411"/>
    <cellStyle name="Accent4 106" xfId="802"/>
    <cellStyle name="Accent4 106 2" xfId="2412"/>
    <cellStyle name="Accent4 107" xfId="803"/>
    <cellStyle name="Accent4 107 2" xfId="2413"/>
    <cellStyle name="Accent4 108" xfId="804"/>
    <cellStyle name="Accent4 108 2" xfId="2414"/>
    <cellStyle name="Accent4 109" xfId="805"/>
    <cellStyle name="Accent4 109 2" xfId="2415"/>
    <cellStyle name="Accent4 11" xfId="806"/>
    <cellStyle name="Accent4 11 2" xfId="2416"/>
    <cellStyle name="Accent4 110" xfId="807"/>
    <cellStyle name="Accent4 110 2" xfId="2417"/>
    <cellStyle name="Accent4 111" xfId="808"/>
    <cellStyle name="Accent4 111 2" xfId="2418"/>
    <cellStyle name="Accent4 112" xfId="809"/>
    <cellStyle name="Accent4 112 2" xfId="2419"/>
    <cellStyle name="Accent4 113" xfId="810"/>
    <cellStyle name="Accent4 113 2" xfId="2420"/>
    <cellStyle name="Accent4 114" xfId="811"/>
    <cellStyle name="Accent4 114 2" xfId="2421"/>
    <cellStyle name="Accent4 115" xfId="812"/>
    <cellStyle name="Accent4 115 2" xfId="2422"/>
    <cellStyle name="Accent4 116" xfId="813"/>
    <cellStyle name="Accent4 116 2" xfId="2423"/>
    <cellStyle name="Accent4 117" xfId="814"/>
    <cellStyle name="Accent4 117 2" xfId="2424"/>
    <cellStyle name="Accent4 118" xfId="815"/>
    <cellStyle name="Accent4 118 2" xfId="2425"/>
    <cellStyle name="Accent4 119" xfId="816"/>
    <cellStyle name="Accent4 119 2" xfId="2426"/>
    <cellStyle name="Accent4 12" xfId="817"/>
    <cellStyle name="Accent4 12 2" xfId="2427"/>
    <cellStyle name="Accent4 120" xfId="818"/>
    <cellStyle name="Accent4 120 2" xfId="2428"/>
    <cellStyle name="Accent4 121" xfId="819"/>
    <cellStyle name="Accent4 121 2" xfId="2429"/>
    <cellStyle name="Accent4 122" xfId="820"/>
    <cellStyle name="Accent4 122 2" xfId="2430"/>
    <cellStyle name="Accent4 123" xfId="821"/>
    <cellStyle name="Accent4 123 2" xfId="2431"/>
    <cellStyle name="Accent4 124" xfId="822"/>
    <cellStyle name="Accent4 124 2" xfId="2432"/>
    <cellStyle name="Accent4 125" xfId="823"/>
    <cellStyle name="Accent4 125 2" xfId="2433"/>
    <cellStyle name="Accent4 126" xfId="824"/>
    <cellStyle name="Accent4 126 2" xfId="2434"/>
    <cellStyle name="Accent4 127" xfId="825"/>
    <cellStyle name="Accent4 127 2" xfId="2435"/>
    <cellStyle name="Accent4 128" xfId="826"/>
    <cellStyle name="Accent4 128 2" xfId="2436"/>
    <cellStyle name="Accent4 129" xfId="827"/>
    <cellStyle name="Accent4 129 2" xfId="2437"/>
    <cellStyle name="Accent4 13" xfId="828"/>
    <cellStyle name="Accent4 13 2" xfId="2438"/>
    <cellStyle name="Accent4 130" xfId="829"/>
    <cellStyle name="Accent4 130 2" xfId="2439"/>
    <cellStyle name="Accent4 131" xfId="830"/>
    <cellStyle name="Accent4 131 2" xfId="2440"/>
    <cellStyle name="Accent4 132" xfId="831"/>
    <cellStyle name="Accent4 132 2" xfId="2441"/>
    <cellStyle name="Accent4 133" xfId="832"/>
    <cellStyle name="Accent4 133 2" xfId="2442"/>
    <cellStyle name="Accent4 134" xfId="833"/>
    <cellStyle name="Accent4 134 2" xfId="2443"/>
    <cellStyle name="Accent4 135" xfId="834"/>
    <cellStyle name="Accent4 135 2" xfId="2444"/>
    <cellStyle name="Accent4 136" xfId="835"/>
    <cellStyle name="Accent4 136 2" xfId="2445"/>
    <cellStyle name="Accent4 137" xfId="836"/>
    <cellStyle name="Accent4 137 2" xfId="2446"/>
    <cellStyle name="Accent4 138" xfId="837"/>
    <cellStyle name="Accent4 138 2" xfId="2447"/>
    <cellStyle name="Accent4 139" xfId="838"/>
    <cellStyle name="Accent4 139 2" xfId="2448"/>
    <cellStyle name="Accent4 14" xfId="839"/>
    <cellStyle name="Accent4 14 2" xfId="2449"/>
    <cellStyle name="Accent4 15" xfId="840"/>
    <cellStyle name="Accent4 15 2" xfId="2450"/>
    <cellStyle name="Accent4 16" xfId="841"/>
    <cellStyle name="Accent4 16 2" xfId="2451"/>
    <cellStyle name="Accent4 17" xfId="842"/>
    <cellStyle name="Accent4 17 2" xfId="2452"/>
    <cellStyle name="Accent4 18" xfId="843"/>
    <cellStyle name="Accent4 18 2" xfId="2453"/>
    <cellStyle name="Accent4 19" xfId="844"/>
    <cellStyle name="Accent4 19 2" xfId="2454"/>
    <cellStyle name="Accent4 2" xfId="845"/>
    <cellStyle name="Accent4 2 2" xfId="2455"/>
    <cellStyle name="Accent4 20" xfId="846"/>
    <cellStyle name="Accent4 20 2" xfId="2456"/>
    <cellStyle name="Accent4 21" xfId="847"/>
    <cellStyle name="Accent4 21 2" xfId="2457"/>
    <cellStyle name="Accent4 22" xfId="848"/>
    <cellStyle name="Accent4 22 2" xfId="2458"/>
    <cellStyle name="Accent4 23" xfId="849"/>
    <cellStyle name="Accent4 23 2" xfId="2459"/>
    <cellStyle name="Accent4 24" xfId="850"/>
    <cellStyle name="Accent4 24 2" xfId="2460"/>
    <cellStyle name="Accent4 25" xfId="851"/>
    <cellStyle name="Accent4 25 2" xfId="2461"/>
    <cellStyle name="Accent4 26" xfId="852"/>
    <cellStyle name="Accent4 26 2" xfId="2462"/>
    <cellStyle name="Accent4 27" xfId="853"/>
    <cellStyle name="Accent4 27 2" xfId="2463"/>
    <cellStyle name="Accent4 28" xfId="854"/>
    <cellStyle name="Accent4 28 2" xfId="2464"/>
    <cellStyle name="Accent4 29" xfId="855"/>
    <cellStyle name="Accent4 29 2" xfId="2465"/>
    <cellStyle name="Accent4 3" xfId="856"/>
    <cellStyle name="Accent4 3 2" xfId="2466"/>
    <cellStyle name="Accent4 30" xfId="857"/>
    <cellStyle name="Accent4 30 2" xfId="2467"/>
    <cellStyle name="Accent4 31" xfId="858"/>
    <cellStyle name="Accent4 31 2" xfId="2468"/>
    <cellStyle name="Accent4 32" xfId="859"/>
    <cellStyle name="Accent4 32 2" xfId="2469"/>
    <cellStyle name="Accent4 33" xfId="860"/>
    <cellStyle name="Accent4 33 2" xfId="2470"/>
    <cellStyle name="Accent4 34" xfId="861"/>
    <cellStyle name="Accent4 34 2" xfId="2471"/>
    <cellStyle name="Accent4 35" xfId="862"/>
    <cellStyle name="Accent4 35 2" xfId="2472"/>
    <cellStyle name="Accent4 36" xfId="863"/>
    <cellStyle name="Accent4 36 2" xfId="2473"/>
    <cellStyle name="Accent4 37" xfId="864"/>
    <cellStyle name="Accent4 37 2" xfId="2474"/>
    <cellStyle name="Accent4 38" xfId="865"/>
    <cellStyle name="Accent4 38 2" xfId="2475"/>
    <cellStyle name="Accent4 39" xfId="866"/>
    <cellStyle name="Accent4 39 2" xfId="2476"/>
    <cellStyle name="Accent4 4" xfId="867"/>
    <cellStyle name="Accent4 4 2" xfId="2477"/>
    <cellStyle name="Accent4 40" xfId="868"/>
    <cellStyle name="Accent4 40 2" xfId="2478"/>
    <cellStyle name="Accent4 41" xfId="869"/>
    <cellStyle name="Accent4 41 2" xfId="2479"/>
    <cellStyle name="Accent4 42" xfId="870"/>
    <cellStyle name="Accent4 42 2" xfId="2480"/>
    <cellStyle name="Accent4 43" xfId="871"/>
    <cellStyle name="Accent4 43 2" xfId="2481"/>
    <cellStyle name="Accent4 44" xfId="872"/>
    <cellStyle name="Accent4 44 2" xfId="2482"/>
    <cellStyle name="Accent4 45" xfId="873"/>
    <cellStyle name="Accent4 45 2" xfId="2483"/>
    <cellStyle name="Accent4 46" xfId="874"/>
    <cellStyle name="Accent4 46 2" xfId="2484"/>
    <cellStyle name="Accent4 47" xfId="875"/>
    <cellStyle name="Accent4 47 2" xfId="2485"/>
    <cellStyle name="Accent4 48" xfId="876"/>
    <cellStyle name="Accent4 48 2" xfId="2486"/>
    <cellStyle name="Accent4 49" xfId="877"/>
    <cellStyle name="Accent4 49 2" xfId="2487"/>
    <cellStyle name="Accent4 5" xfId="878"/>
    <cellStyle name="Accent4 5 2" xfId="2488"/>
    <cellStyle name="Accent4 50" xfId="879"/>
    <cellStyle name="Accent4 50 2" xfId="2489"/>
    <cellStyle name="Accent4 51" xfId="880"/>
    <cellStyle name="Accent4 51 2" xfId="2490"/>
    <cellStyle name="Accent4 52" xfId="881"/>
    <cellStyle name="Accent4 52 2" xfId="2491"/>
    <cellStyle name="Accent4 53" xfId="882"/>
    <cellStyle name="Accent4 53 2" xfId="2492"/>
    <cellStyle name="Accent4 54" xfId="883"/>
    <cellStyle name="Accent4 54 2" xfId="2493"/>
    <cellStyle name="Accent4 55" xfId="884"/>
    <cellStyle name="Accent4 55 2" xfId="2494"/>
    <cellStyle name="Accent4 56" xfId="885"/>
    <cellStyle name="Accent4 56 2" xfId="2495"/>
    <cellStyle name="Accent4 57" xfId="886"/>
    <cellStyle name="Accent4 57 2" xfId="2496"/>
    <cellStyle name="Accent4 58" xfId="887"/>
    <cellStyle name="Accent4 58 2" xfId="2497"/>
    <cellStyle name="Accent4 59" xfId="888"/>
    <cellStyle name="Accent4 59 2" xfId="2498"/>
    <cellStyle name="Accent4 6" xfId="889"/>
    <cellStyle name="Accent4 6 2" xfId="2499"/>
    <cellStyle name="Accent4 60" xfId="890"/>
    <cellStyle name="Accent4 60 2" xfId="2500"/>
    <cellStyle name="Accent4 61" xfId="891"/>
    <cellStyle name="Accent4 61 2" xfId="2501"/>
    <cellStyle name="Accent4 62" xfId="892"/>
    <cellStyle name="Accent4 62 2" xfId="2502"/>
    <cellStyle name="Accent4 63" xfId="893"/>
    <cellStyle name="Accent4 63 2" xfId="2503"/>
    <cellStyle name="Accent4 64" xfId="894"/>
    <cellStyle name="Accent4 64 2" xfId="2504"/>
    <cellStyle name="Accent4 65" xfId="895"/>
    <cellStyle name="Accent4 65 2" xfId="2505"/>
    <cellStyle name="Accent4 66" xfId="896"/>
    <cellStyle name="Accent4 66 2" xfId="2506"/>
    <cellStyle name="Accent4 67" xfId="897"/>
    <cellStyle name="Accent4 67 2" xfId="2507"/>
    <cellStyle name="Accent4 68" xfId="898"/>
    <cellStyle name="Accent4 68 2" xfId="2508"/>
    <cellStyle name="Accent4 69" xfId="899"/>
    <cellStyle name="Accent4 69 2" xfId="2509"/>
    <cellStyle name="Accent4 7" xfId="900"/>
    <cellStyle name="Accent4 7 2" xfId="2510"/>
    <cellStyle name="Accent4 70" xfId="901"/>
    <cellStyle name="Accent4 70 2" xfId="2511"/>
    <cellStyle name="Accent4 71" xfId="902"/>
    <cellStyle name="Accent4 71 2" xfId="2512"/>
    <cellStyle name="Accent4 72" xfId="903"/>
    <cellStyle name="Accent4 72 2" xfId="2513"/>
    <cellStyle name="Accent4 73" xfId="904"/>
    <cellStyle name="Accent4 73 2" xfId="2514"/>
    <cellStyle name="Accent4 74" xfId="905"/>
    <cellStyle name="Accent4 74 2" xfId="2515"/>
    <cellStyle name="Accent4 75" xfId="906"/>
    <cellStyle name="Accent4 75 2" xfId="2516"/>
    <cellStyle name="Accent4 76" xfId="907"/>
    <cellStyle name="Accent4 76 2" xfId="2517"/>
    <cellStyle name="Accent4 77" xfId="908"/>
    <cellStyle name="Accent4 77 2" xfId="2518"/>
    <cellStyle name="Accent4 78" xfId="909"/>
    <cellStyle name="Accent4 78 2" xfId="2519"/>
    <cellStyle name="Accent4 79" xfId="910"/>
    <cellStyle name="Accent4 79 2" xfId="2520"/>
    <cellStyle name="Accent4 8" xfId="911"/>
    <cellStyle name="Accent4 8 2" xfId="2521"/>
    <cellStyle name="Accent4 80" xfId="912"/>
    <cellStyle name="Accent4 80 2" xfId="2522"/>
    <cellStyle name="Accent4 81" xfId="913"/>
    <cellStyle name="Accent4 81 2" xfId="2523"/>
    <cellStyle name="Accent4 82" xfId="914"/>
    <cellStyle name="Accent4 82 2" xfId="2524"/>
    <cellStyle name="Accent4 83" xfId="915"/>
    <cellStyle name="Accent4 83 2" xfId="2525"/>
    <cellStyle name="Accent4 84" xfId="916"/>
    <cellStyle name="Accent4 84 2" xfId="2526"/>
    <cellStyle name="Accent4 85" xfId="917"/>
    <cellStyle name="Accent4 85 2" xfId="2527"/>
    <cellStyle name="Accent4 86" xfId="918"/>
    <cellStyle name="Accent4 86 2" xfId="2528"/>
    <cellStyle name="Accent4 87" xfId="919"/>
    <cellStyle name="Accent4 87 2" xfId="2529"/>
    <cellStyle name="Accent4 88" xfId="920"/>
    <cellStyle name="Accent4 88 2" xfId="2530"/>
    <cellStyle name="Accent4 89" xfId="921"/>
    <cellStyle name="Accent4 89 2" xfId="2531"/>
    <cellStyle name="Accent4 9" xfId="922"/>
    <cellStyle name="Accent4 9 2" xfId="2532"/>
    <cellStyle name="Accent4 90" xfId="923"/>
    <cellStyle name="Accent4 90 2" xfId="2533"/>
    <cellStyle name="Accent4 91" xfId="924"/>
    <cellStyle name="Accent4 91 2" xfId="2534"/>
    <cellStyle name="Accent4 92" xfId="925"/>
    <cellStyle name="Accent4 92 2" xfId="2535"/>
    <cellStyle name="Accent4 93" xfId="926"/>
    <cellStyle name="Accent4 93 2" xfId="2536"/>
    <cellStyle name="Accent4 94" xfId="927"/>
    <cellStyle name="Accent4 94 2" xfId="2537"/>
    <cellStyle name="Accent4 95" xfId="928"/>
    <cellStyle name="Accent4 95 2" xfId="2538"/>
    <cellStyle name="Accent4 96" xfId="929"/>
    <cellStyle name="Accent4 96 2" xfId="2539"/>
    <cellStyle name="Accent4 97" xfId="930"/>
    <cellStyle name="Accent4 97 2" xfId="2540"/>
    <cellStyle name="Accent4 98" xfId="931"/>
    <cellStyle name="Accent4 98 2" xfId="2541"/>
    <cellStyle name="Accent4 99" xfId="932"/>
    <cellStyle name="Accent4 99 2" xfId="2542"/>
    <cellStyle name="Accent5 - 20 %" xfId="933"/>
    <cellStyle name="Accent5 - 20 % 2" xfId="2543"/>
    <cellStyle name="Accent5 - 40 %" xfId="934"/>
    <cellStyle name="Accent5 - 40 % 2" xfId="2544"/>
    <cellStyle name="Accent5 - 60 %" xfId="935"/>
    <cellStyle name="Accent5 - 60 % 2" xfId="2545"/>
    <cellStyle name="Accent5 10" xfId="936"/>
    <cellStyle name="Accent5 10 2" xfId="2546"/>
    <cellStyle name="Accent5 100" xfId="937"/>
    <cellStyle name="Accent5 100 2" xfId="2547"/>
    <cellStyle name="Accent5 101" xfId="938"/>
    <cellStyle name="Accent5 101 2" xfId="2548"/>
    <cellStyle name="Accent5 102" xfId="939"/>
    <cellStyle name="Accent5 102 2" xfId="2549"/>
    <cellStyle name="Accent5 103" xfId="940"/>
    <cellStyle name="Accent5 103 2" xfId="2550"/>
    <cellStyle name="Accent5 104" xfId="941"/>
    <cellStyle name="Accent5 104 2" xfId="2551"/>
    <cellStyle name="Accent5 105" xfId="942"/>
    <cellStyle name="Accent5 105 2" xfId="2552"/>
    <cellStyle name="Accent5 106" xfId="943"/>
    <cellStyle name="Accent5 106 2" xfId="2553"/>
    <cellStyle name="Accent5 107" xfId="944"/>
    <cellStyle name="Accent5 107 2" xfId="2554"/>
    <cellStyle name="Accent5 108" xfId="945"/>
    <cellStyle name="Accent5 108 2" xfId="2555"/>
    <cellStyle name="Accent5 109" xfId="946"/>
    <cellStyle name="Accent5 109 2" xfId="2556"/>
    <cellStyle name="Accent5 11" xfId="947"/>
    <cellStyle name="Accent5 11 2" xfId="2557"/>
    <cellStyle name="Accent5 110" xfId="948"/>
    <cellStyle name="Accent5 110 2" xfId="2558"/>
    <cellStyle name="Accent5 111" xfId="949"/>
    <cellStyle name="Accent5 111 2" xfId="2559"/>
    <cellStyle name="Accent5 112" xfId="950"/>
    <cellStyle name="Accent5 112 2" xfId="2560"/>
    <cellStyle name="Accent5 113" xfId="951"/>
    <cellStyle name="Accent5 113 2" xfId="2561"/>
    <cellStyle name="Accent5 114" xfId="952"/>
    <cellStyle name="Accent5 114 2" xfId="2562"/>
    <cellStyle name="Accent5 115" xfId="953"/>
    <cellStyle name="Accent5 115 2" xfId="2563"/>
    <cellStyle name="Accent5 116" xfId="954"/>
    <cellStyle name="Accent5 116 2" xfId="2564"/>
    <cellStyle name="Accent5 117" xfId="955"/>
    <cellStyle name="Accent5 117 2" xfId="2565"/>
    <cellStyle name="Accent5 118" xfId="956"/>
    <cellStyle name="Accent5 118 2" xfId="2566"/>
    <cellStyle name="Accent5 119" xfId="957"/>
    <cellStyle name="Accent5 119 2" xfId="2567"/>
    <cellStyle name="Accent5 12" xfId="958"/>
    <cellStyle name="Accent5 12 2" xfId="2568"/>
    <cellStyle name="Accent5 120" xfId="959"/>
    <cellStyle name="Accent5 120 2" xfId="2569"/>
    <cellStyle name="Accent5 121" xfId="960"/>
    <cellStyle name="Accent5 121 2" xfId="2570"/>
    <cellStyle name="Accent5 122" xfId="961"/>
    <cellStyle name="Accent5 122 2" xfId="2571"/>
    <cellStyle name="Accent5 123" xfId="962"/>
    <cellStyle name="Accent5 123 2" xfId="2572"/>
    <cellStyle name="Accent5 124" xfId="963"/>
    <cellStyle name="Accent5 124 2" xfId="2573"/>
    <cellStyle name="Accent5 125" xfId="964"/>
    <cellStyle name="Accent5 125 2" xfId="2574"/>
    <cellStyle name="Accent5 126" xfId="965"/>
    <cellStyle name="Accent5 126 2" xfId="2575"/>
    <cellStyle name="Accent5 127" xfId="966"/>
    <cellStyle name="Accent5 127 2" xfId="2576"/>
    <cellStyle name="Accent5 128" xfId="967"/>
    <cellStyle name="Accent5 128 2" xfId="2577"/>
    <cellStyle name="Accent5 129" xfId="968"/>
    <cellStyle name="Accent5 129 2" xfId="2578"/>
    <cellStyle name="Accent5 13" xfId="969"/>
    <cellStyle name="Accent5 13 2" xfId="2579"/>
    <cellStyle name="Accent5 130" xfId="970"/>
    <cellStyle name="Accent5 130 2" xfId="2580"/>
    <cellStyle name="Accent5 131" xfId="971"/>
    <cellStyle name="Accent5 131 2" xfId="2581"/>
    <cellStyle name="Accent5 132" xfId="972"/>
    <cellStyle name="Accent5 132 2" xfId="2582"/>
    <cellStyle name="Accent5 133" xfId="973"/>
    <cellStyle name="Accent5 133 2" xfId="2583"/>
    <cellStyle name="Accent5 134" xfId="974"/>
    <cellStyle name="Accent5 134 2" xfId="2584"/>
    <cellStyle name="Accent5 135" xfId="975"/>
    <cellStyle name="Accent5 135 2" xfId="2585"/>
    <cellStyle name="Accent5 136" xfId="976"/>
    <cellStyle name="Accent5 136 2" xfId="2586"/>
    <cellStyle name="Accent5 137" xfId="977"/>
    <cellStyle name="Accent5 137 2" xfId="2587"/>
    <cellStyle name="Accent5 138" xfId="978"/>
    <cellStyle name="Accent5 138 2" xfId="2588"/>
    <cellStyle name="Accent5 139" xfId="979"/>
    <cellStyle name="Accent5 139 2" xfId="2589"/>
    <cellStyle name="Accent5 14" xfId="980"/>
    <cellStyle name="Accent5 14 2" xfId="2590"/>
    <cellStyle name="Accent5 15" xfId="981"/>
    <cellStyle name="Accent5 15 2" xfId="2591"/>
    <cellStyle name="Accent5 16" xfId="982"/>
    <cellStyle name="Accent5 16 2" xfId="2592"/>
    <cellStyle name="Accent5 17" xfId="983"/>
    <cellStyle name="Accent5 17 2" xfId="2593"/>
    <cellStyle name="Accent5 18" xfId="984"/>
    <cellStyle name="Accent5 18 2" xfId="2594"/>
    <cellStyle name="Accent5 19" xfId="985"/>
    <cellStyle name="Accent5 19 2" xfId="2595"/>
    <cellStyle name="Accent5 2" xfId="986"/>
    <cellStyle name="Accent5 2 2" xfId="2596"/>
    <cellStyle name="Accent5 20" xfId="987"/>
    <cellStyle name="Accent5 20 2" xfId="2597"/>
    <cellStyle name="Accent5 21" xfId="988"/>
    <cellStyle name="Accent5 21 2" xfId="2598"/>
    <cellStyle name="Accent5 22" xfId="989"/>
    <cellStyle name="Accent5 22 2" xfId="2599"/>
    <cellStyle name="Accent5 23" xfId="990"/>
    <cellStyle name="Accent5 23 2" xfId="2600"/>
    <cellStyle name="Accent5 24" xfId="991"/>
    <cellStyle name="Accent5 24 2" xfId="2601"/>
    <cellStyle name="Accent5 25" xfId="992"/>
    <cellStyle name="Accent5 25 2" xfId="2602"/>
    <cellStyle name="Accent5 26" xfId="993"/>
    <cellStyle name="Accent5 26 2" xfId="2603"/>
    <cellStyle name="Accent5 27" xfId="994"/>
    <cellStyle name="Accent5 27 2" xfId="2604"/>
    <cellStyle name="Accent5 28" xfId="995"/>
    <cellStyle name="Accent5 28 2" xfId="2605"/>
    <cellStyle name="Accent5 29" xfId="996"/>
    <cellStyle name="Accent5 29 2" xfId="2606"/>
    <cellStyle name="Accent5 3" xfId="997"/>
    <cellStyle name="Accent5 3 2" xfId="2607"/>
    <cellStyle name="Accent5 30" xfId="998"/>
    <cellStyle name="Accent5 30 2" xfId="2608"/>
    <cellStyle name="Accent5 31" xfId="999"/>
    <cellStyle name="Accent5 31 2" xfId="2609"/>
    <cellStyle name="Accent5 32" xfId="1000"/>
    <cellStyle name="Accent5 32 2" xfId="2610"/>
    <cellStyle name="Accent5 33" xfId="1001"/>
    <cellStyle name="Accent5 33 2" xfId="2611"/>
    <cellStyle name="Accent5 34" xfId="1002"/>
    <cellStyle name="Accent5 34 2" xfId="2612"/>
    <cellStyle name="Accent5 35" xfId="1003"/>
    <cellStyle name="Accent5 35 2" xfId="2613"/>
    <cellStyle name="Accent5 36" xfId="1004"/>
    <cellStyle name="Accent5 36 2" xfId="2614"/>
    <cellStyle name="Accent5 37" xfId="1005"/>
    <cellStyle name="Accent5 37 2" xfId="2615"/>
    <cellStyle name="Accent5 38" xfId="1006"/>
    <cellStyle name="Accent5 38 2" xfId="2616"/>
    <cellStyle name="Accent5 39" xfId="1007"/>
    <cellStyle name="Accent5 39 2" xfId="2617"/>
    <cellStyle name="Accent5 4" xfId="1008"/>
    <cellStyle name="Accent5 4 2" xfId="2618"/>
    <cellStyle name="Accent5 40" xfId="1009"/>
    <cellStyle name="Accent5 40 2" xfId="2619"/>
    <cellStyle name="Accent5 41" xfId="1010"/>
    <cellStyle name="Accent5 41 2" xfId="2620"/>
    <cellStyle name="Accent5 42" xfId="1011"/>
    <cellStyle name="Accent5 42 2" xfId="2621"/>
    <cellStyle name="Accent5 43" xfId="1012"/>
    <cellStyle name="Accent5 43 2" xfId="2622"/>
    <cellStyle name="Accent5 44" xfId="1013"/>
    <cellStyle name="Accent5 44 2" xfId="2623"/>
    <cellStyle name="Accent5 45" xfId="1014"/>
    <cellStyle name="Accent5 45 2" xfId="2624"/>
    <cellStyle name="Accent5 46" xfId="1015"/>
    <cellStyle name="Accent5 46 2" xfId="2625"/>
    <cellStyle name="Accent5 47" xfId="1016"/>
    <cellStyle name="Accent5 47 2" xfId="2626"/>
    <cellStyle name="Accent5 48" xfId="1017"/>
    <cellStyle name="Accent5 48 2" xfId="2627"/>
    <cellStyle name="Accent5 49" xfId="1018"/>
    <cellStyle name="Accent5 49 2" xfId="2628"/>
    <cellStyle name="Accent5 5" xfId="1019"/>
    <cellStyle name="Accent5 5 2" xfId="2629"/>
    <cellStyle name="Accent5 50" xfId="1020"/>
    <cellStyle name="Accent5 50 2" xfId="2630"/>
    <cellStyle name="Accent5 51" xfId="1021"/>
    <cellStyle name="Accent5 51 2" xfId="2631"/>
    <cellStyle name="Accent5 52" xfId="1022"/>
    <cellStyle name="Accent5 52 2" xfId="2632"/>
    <cellStyle name="Accent5 53" xfId="1023"/>
    <cellStyle name="Accent5 53 2" xfId="2633"/>
    <cellStyle name="Accent5 54" xfId="1024"/>
    <cellStyle name="Accent5 54 2" xfId="2634"/>
    <cellStyle name="Accent5 55" xfId="1025"/>
    <cellStyle name="Accent5 55 2" xfId="2635"/>
    <cellStyle name="Accent5 56" xfId="1026"/>
    <cellStyle name="Accent5 56 2" xfId="2636"/>
    <cellStyle name="Accent5 57" xfId="1027"/>
    <cellStyle name="Accent5 57 2" xfId="2637"/>
    <cellStyle name="Accent5 58" xfId="1028"/>
    <cellStyle name="Accent5 58 2" xfId="2638"/>
    <cellStyle name="Accent5 59" xfId="1029"/>
    <cellStyle name="Accent5 59 2" xfId="2639"/>
    <cellStyle name="Accent5 6" xfId="1030"/>
    <cellStyle name="Accent5 6 2" xfId="2640"/>
    <cellStyle name="Accent5 60" xfId="1031"/>
    <cellStyle name="Accent5 60 2" xfId="2641"/>
    <cellStyle name="Accent5 61" xfId="1032"/>
    <cellStyle name="Accent5 61 2" xfId="2642"/>
    <cellStyle name="Accent5 62" xfId="1033"/>
    <cellStyle name="Accent5 62 2" xfId="2643"/>
    <cellStyle name="Accent5 63" xfId="1034"/>
    <cellStyle name="Accent5 63 2" xfId="2644"/>
    <cellStyle name="Accent5 64" xfId="1035"/>
    <cellStyle name="Accent5 64 2" xfId="2645"/>
    <cellStyle name="Accent5 65" xfId="1036"/>
    <cellStyle name="Accent5 65 2" xfId="2646"/>
    <cellStyle name="Accent5 66" xfId="1037"/>
    <cellStyle name="Accent5 66 2" xfId="2647"/>
    <cellStyle name="Accent5 67" xfId="1038"/>
    <cellStyle name="Accent5 67 2" xfId="2648"/>
    <cellStyle name="Accent5 68" xfId="1039"/>
    <cellStyle name="Accent5 68 2" xfId="2649"/>
    <cellStyle name="Accent5 69" xfId="1040"/>
    <cellStyle name="Accent5 69 2" xfId="2650"/>
    <cellStyle name="Accent5 7" xfId="1041"/>
    <cellStyle name="Accent5 7 2" xfId="2651"/>
    <cellStyle name="Accent5 70" xfId="1042"/>
    <cellStyle name="Accent5 70 2" xfId="2652"/>
    <cellStyle name="Accent5 71" xfId="1043"/>
    <cellStyle name="Accent5 71 2" xfId="2653"/>
    <cellStyle name="Accent5 72" xfId="1044"/>
    <cellStyle name="Accent5 72 2" xfId="2654"/>
    <cellStyle name="Accent5 73" xfId="1045"/>
    <cellStyle name="Accent5 73 2" xfId="2655"/>
    <cellStyle name="Accent5 74" xfId="1046"/>
    <cellStyle name="Accent5 74 2" xfId="2656"/>
    <cellStyle name="Accent5 75" xfId="1047"/>
    <cellStyle name="Accent5 75 2" xfId="2657"/>
    <cellStyle name="Accent5 76" xfId="1048"/>
    <cellStyle name="Accent5 76 2" xfId="2658"/>
    <cellStyle name="Accent5 77" xfId="1049"/>
    <cellStyle name="Accent5 77 2" xfId="2659"/>
    <cellStyle name="Accent5 78" xfId="1050"/>
    <cellStyle name="Accent5 78 2" xfId="2660"/>
    <cellStyle name="Accent5 79" xfId="1051"/>
    <cellStyle name="Accent5 79 2" xfId="2661"/>
    <cellStyle name="Accent5 8" xfId="1052"/>
    <cellStyle name="Accent5 8 2" xfId="2662"/>
    <cellStyle name="Accent5 80" xfId="1053"/>
    <cellStyle name="Accent5 80 2" xfId="2663"/>
    <cellStyle name="Accent5 81" xfId="1054"/>
    <cellStyle name="Accent5 81 2" xfId="2664"/>
    <cellStyle name="Accent5 82" xfId="1055"/>
    <cellStyle name="Accent5 82 2" xfId="2665"/>
    <cellStyle name="Accent5 83" xfId="1056"/>
    <cellStyle name="Accent5 83 2" xfId="2666"/>
    <cellStyle name="Accent5 84" xfId="1057"/>
    <cellStyle name="Accent5 84 2" xfId="2667"/>
    <cellStyle name="Accent5 85" xfId="1058"/>
    <cellStyle name="Accent5 85 2" xfId="2668"/>
    <cellStyle name="Accent5 86" xfId="1059"/>
    <cellStyle name="Accent5 86 2" xfId="2669"/>
    <cellStyle name="Accent5 87" xfId="1060"/>
    <cellStyle name="Accent5 87 2" xfId="2670"/>
    <cellStyle name="Accent5 88" xfId="1061"/>
    <cellStyle name="Accent5 88 2" xfId="2671"/>
    <cellStyle name="Accent5 89" xfId="1062"/>
    <cellStyle name="Accent5 89 2" xfId="2672"/>
    <cellStyle name="Accent5 9" xfId="1063"/>
    <cellStyle name="Accent5 9 2" xfId="2673"/>
    <cellStyle name="Accent5 90" xfId="1064"/>
    <cellStyle name="Accent5 90 2" xfId="2674"/>
    <cellStyle name="Accent5 91" xfId="1065"/>
    <cellStyle name="Accent5 91 2" xfId="2675"/>
    <cellStyle name="Accent5 92" xfId="1066"/>
    <cellStyle name="Accent5 92 2" xfId="2676"/>
    <cellStyle name="Accent5 93" xfId="1067"/>
    <cellStyle name="Accent5 93 2" xfId="2677"/>
    <cellStyle name="Accent5 94" xfId="1068"/>
    <cellStyle name="Accent5 94 2" xfId="2678"/>
    <cellStyle name="Accent5 95" xfId="1069"/>
    <cellStyle name="Accent5 95 2" xfId="2679"/>
    <cellStyle name="Accent5 96" xfId="1070"/>
    <cellStyle name="Accent5 96 2" xfId="2680"/>
    <cellStyle name="Accent5 97" xfId="1071"/>
    <cellStyle name="Accent5 97 2" xfId="2681"/>
    <cellStyle name="Accent5 98" xfId="1072"/>
    <cellStyle name="Accent5 98 2" xfId="2682"/>
    <cellStyle name="Accent5 99" xfId="1073"/>
    <cellStyle name="Accent5 99 2" xfId="2683"/>
    <cellStyle name="Accent6 - 20 %" xfId="1074"/>
    <cellStyle name="Accent6 - 20 % 2" xfId="2684"/>
    <cellStyle name="Accent6 - 40 %" xfId="1075"/>
    <cellStyle name="Accent6 - 40 % 2" xfId="2685"/>
    <cellStyle name="Accent6 - 60 %" xfId="1076"/>
    <cellStyle name="Accent6 - 60 % 2" xfId="2686"/>
    <cellStyle name="Accent6 10" xfId="1077"/>
    <cellStyle name="Accent6 10 2" xfId="2687"/>
    <cellStyle name="Accent6 100" xfId="1078"/>
    <cellStyle name="Accent6 100 2" xfId="2688"/>
    <cellStyle name="Accent6 101" xfId="1079"/>
    <cellStyle name="Accent6 101 2" xfId="2689"/>
    <cellStyle name="Accent6 102" xfId="1080"/>
    <cellStyle name="Accent6 102 2" xfId="2690"/>
    <cellStyle name="Accent6 103" xfId="1081"/>
    <cellStyle name="Accent6 103 2" xfId="2691"/>
    <cellStyle name="Accent6 104" xfId="1082"/>
    <cellStyle name="Accent6 104 2" xfId="2692"/>
    <cellStyle name="Accent6 105" xfId="1083"/>
    <cellStyle name="Accent6 105 2" xfId="2693"/>
    <cellStyle name="Accent6 106" xfId="1084"/>
    <cellStyle name="Accent6 106 2" xfId="2694"/>
    <cellStyle name="Accent6 107" xfId="1085"/>
    <cellStyle name="Accent6 107 2" xfId="2695"/>
    <cellStyle name="Accent6 108" xfId="1086"/>
    <cellStyle name="Accent6 108 2" xfId="2696"/>
    <cellStyle name="Accent6 109" xfId="1087"/>
    <cellStyle name="Accent6 109 2" xfId="2697"/>
    <cellStyle name="Accent6 11" xfId="1088"/>
    <cellStyle name="Accent6 11 2" xfId="2698"/>
    <cellStyle name="Accent6 110" xfId="1089"/>
    <cellStyle name="Accent6 110 2" xfId="2699"/>
    <cellStyle name="Accent6 111" xfId="1090"/>
    <cellStyle name="Accent6 111 2" xfId="2700"/>
    <cellStyle name="Accent6 112" xfId="1091"/>
    <cellStyle name="Accent6 112 2" xfId="2701"/>
    <cellStyle name="Accent6 113" xfId="1092"/>
    <cellStyle name="Accent6 113 2" xfId="2702"/>
    <cellStyle name="Accent6 114" xfId="1093"/>
    <cellStyle name="Accent6 114 2" xfId="2703"/>
    <cellStyle name="Accent6 115" xfId="1094"/>
    <cellStyle name="Accent6 115 2" xfId="2704"/>
    <cellStyle name="Accent6 116" xfId="1095"/>
    <cellStyle name="Accent6 116 2" xfId="2705"/>
    <cellStyle name="Accent6 117" xfId="1096"/>
    <cellStyle name="Accent6 117 2" xfId="2706"/>
    <cellStyle name="Accent6 118" xfId="1097"/>
    <cellStyle name="Accent6 118 2" xfId="2707"/>
    <cellStyle name="Accent6 119" xfId="1098"/>
    <cellStyle name="Accent6 119 2" xfId="2708"/>
    <cellStyle name="Accent6 12" xfId="1099"/>
    <cellStyle name="Accent6 12 2" xfId="2709"/>
    <cellStyle name="Accent6 120" xfId="1100"/>
    <cellStyle name="Accent6 120 2" xfId="2710"/>
    <cellStyle name="Accent6 121" xfId="1101"/>
    <cellStyle name="Accent6 121 2" xfId="2711"/>
    <cellStyle name="Accent6 122" xfId="1102"/>
    <cellStyle name="Accent6 122 2" xfId="2712"/>
    <cellStyle name="Accent6 123" xfId="1103"/>
    <cellStyle name="Accent6 123 2" xfId="2713"/>
    <cellStyle name="Accent6 124" xfId="1104"/>
    <cellStyle name="Accent6 124 2" xfId="2714"/>
    <cellStyle name="Accent6 125" xfId="1105"/>
    <cellStyle name="Accent6 125 2" xfId="2715"/>
    <cellStyle name="Accent6 126" xfId="1106"/>
    <cellStyle name="Accent6 126 2" xfId="2716"/>
    <cellStyle name="Accent6 127" xfId="1107"/>
    <cellStyle name="Accent6 127 2" xfId="2717"/>
    <cellStyle name="Accent6 128" xfId="1108"/>
    <cellStyle name="Accent6 128 2" xfId="2718"/>
    <cellStyle name="Accent6 129" xfId="1109"/>
    <cellStyle name="Accent6 129 2" xfId="2719"/>
    <cellStyle name="Accent6 13" xfId="1110"/>
    <cellStyle name="Accent6 13 2" xfId="2720"/>
    <cellStyle name="Accent6 130" xfId="1111"/>
    <cellStyle name="Accent6 130 2" xfId="2721"/>
    <cellStyle name="Accent6 131" xfId="1112"/>
    <cellStyle name="Accent6 131 2" xfId="2722"/>
    <cellStyle name="Accent6 132" xfId="1113"/>
    <cellStyle name="Accent6 132 2" xfId="2723"/>
    <cellStyle name="Accent6 133" xfId="1114"/>
    <cellStyle name="Accent6 133 2" xfId="2724"/>
    <cellStyle name="Accent6 134" xfId="1115"/>
    <cellStyle name="Accent6 134 2" xfId="2725"/>
    <cellStyle name="Accent6 135" xfId="1116"/>
    <cellStyle name="Accent6 135 2" xfId="2726"/>
    <cellStyle name="Accent6 136" xfId="1117"/>
    <cellStyle name="Accent6 136 2" xfId="2727"/>
    <cellStyle name="Accent6 137" xfId="1118"/>
    <cellStyle name="Accent6 137 2" xfId="2728"/>
    <cellStyle name="Accent6 138" xfId="1119"/>
    <cellStyle name="Accent6 138 2" xfId="2729"/>
    <cellStyle name="Accent6 139" xfId="1120"/>
    <cellStyle name="Accent6 139 2" xfId="2730"/>
    <cellStyle name="Accent6 14" xfId="1121"/>
    <cellStyle name="Accent6 14 2" xfId="2731"/>
    <cellStyle name="Accent6 15" xfId="1122"/>
    <cellStyle name="Accent6 15 2" xfId="2732"/>
    <cellStyle name="Accent6 16" xfId="1123"/>
    <cellStyle name="Accent6 16 2" xfId="2733"/>
    <cellStyle name="Accent6 17" xfId="1124"/>
    <cellStyle name="Accent6 17 2" xfId="2734"/>
    <cellStyle name="Accent6 18" xfId="1125"/>
    <cellStyle name="Accent6 18 2" xfId="2735"/>
    <cellStyle name="Accent6 19" xfId="1126"/>
    <cellStyle name="Accent6 19 2" xfId="2736"/>
    <cellStyle name="Accent6 2" xfId="1127"/>
    <cellStyle name="Accent6 2 2" xfId="2737"/>
    <cellStyle name="Accent6 20" xfId="1128"/>
    <cellStyle name="Accent6 20 2" xfId="2738"/>
    <cellStyle name="Accent6 21" xfId="1129"/>
    <cellStyle name="Accent6 21 2" xfId="2739"/>
    <cellStyle name="Accent6 22" xfId="1130"/>
    <cellStyle name="Accent6 22 2" xfId="2740"/>
    <cellStyle name="Accent6 23" xfId="1131"/>
    <cellStyle name="Accent6 23 2" xfId="2741"/>
    <cellStyle name="Accent6 24" xfId="1132"/>
    <cellStyle name="Accent6 24 2" xfId="2742"/>
    <cellStyle name="Accent6 25" xfId="1133"/>
    <cellStyle name="Accent6 25 2" xfId="2743"/>
    <cellStyle name="Accent6 26" xfId="1134"/>
    <cellStyle name="Accent6 26 2" xfId="2744"/>
    <cellStyle name="Accent6 27" xfId="1135"/>
    <cellStyle name="Accent6 27 2" xfId="2745"/>
    <cellStyle name="Accent6 28" xfId="1136"/>
    <cellStyle name="Accent6 28 2" xfId="2746"/>
    <cellStyle name="Accent6 29" xfId="1137"/>
    <cellStyle name="Accent6 29 2" xfId="2747"/>
    <cellStyle name="Accent6 3" xfId="1138"/>
    <cellStyle name="Accent6 3 2" xfId="2748"/>
    <cellStyle name="Accent6 30" xfId="1139"/>
    <cellStyle name="Accent6 30 2" xfId="2749"/>
    <cellStyle name="Accent6 31" xfId="1140"/>
    <cellStyle name="Accent6 31 2" xfId="2750"/>
    <cellStyle name="Accent6 32" xfId="1141"/>
    <cellStyle name="Accent6 32 2" xfId="2751"/>
    <cellStyle name="Accent6 33" xfId="1142"/>
    <cellStyle name="Accent6 33 2" xfId="2752"/>
    <cellStyle name="Accent6 34" xfId="1143"/>
    <cellStyle name="Accent6 34 2" xfId="2753"/>
    <cellStyle name="Accent6 35" xfId="1144"/>
    <cellStyle name="Accent6 35 2" xfId="2754"/>
    <cellStyle name="Accent6 36" xfId="1145"/>
    <cellStyle name="Accent6 36 2" xfId="2755"/>
    <cellStyle name="Accent6 37" xfId="1146"/>
    <cellStyle name="Accent6 37 2" xfId="2756"/>
    <cellStyle name="Accent6 38" xfId="1147"/>
    <cellStyle name="Accent6 38 2" xfId="2757"/>
    <cellStyle name="Accent6 39" xfId="1148"/>
    <cellStyle name="Accent6 39 2" xfId="2758"/>
    <cellStyle name="Accent6 4" xfId="1149"/>
    <cellStyle name="Accent6 4 2" xfId="2759"/>
    <cellStyle name="Accent6 40" xfId="1150"/>
    <cellStyle name="Accent6 40 2" xfId="2760"/>
    <cellStyle name="Accent6 41" xfId="1151"/>
    <cellStyle name="Accent6 41 2" xfId="2761"/>
    <cellStyle name="Accent6 42" xfId="1152"/>
    <cellStyle name="Accent6 42 2" xfId="2762"/>
    <cellStyle name="Accent6 43" xfId="1153"/>
    <cellStyle name="Accent6 43 2" xfId="2763"/>
    <cellStyle name="Accent6 44" xfId="1154"/>
    <cellStyle name="Accent6 44 2" xfId="2764"/>
    <cellStyle name="Accent6 45" xfId="1155"/>
    <cellStyle name="Accent6 45 2" xfId="2765"/>
    <cellStyle name="Accent6 46" xfId="1156"/>
    <cellStyle name="Accent6 46 2" xfId="2766"/>
    <cellStyle name="Accent6 47" xfId="1157"/>
    <cellStyle name="Accent6 47 2" xfId="2767"/>
    <cellStyle name="Accent6 48" xfId="1158"/>
    <cellStyle name="Accent6 48 2" xfId="2768"/>
    <cellStyle name="Accent6 49" xfId="1159"/>
    <cellStyle name="Accent6 49 2" xfId="2769"/>
    <cellStyle name="Accent6 5" xfId="1160"/>
    <cellStyle name="Accent6 5 2" xfId="2770"/>
    <cellStyle name="Accent6 50" xfId="1161"/>
    <cellStyle name="Accent6 50 2" xfId="2771"/>
    <cellStyle name="Accent6 51" xfId="1162"/>
    <cellStyle name="Accent6 51 2" xfId="2772"/>
    <cellStyle name="Accent6 52" xfId="1163"/>
    <cellStyle name="Accent6 52 2" xfId="2773"/>
    <cellStyle name="Accent6 53" xfId="1164"/>
    <cellStyle name="Accent6 53 2" xfId="2774"/>
    <cellStyle name="Accent6 54" xfId="1165"/>
    <cellStyle name="Accent6 54 2" xfId="2775"/>
    <cellStyle name="Accent6 55" xfId="1166"/>
    <cellStyle name="Accent6 55 2" xfId="2776"/>
    <cellStyle name="Accent6 56" xfId="1167"/>
    <cellStyle name="Accent6 56 2" xfId="2777"/>
    <cellStyle name="Accent6 57" xfId="1168"/>
    <cellStyle name="Accent6 57 2" xfId="2778"/>
    <cellStyle name="Accent6 58" xfId="1169"/>
    <cellStyle name="Accent6 58 2" xfId="2779"/>
    <cellStyle name="Accent6 59" xfId="1170"/>
    <cellStyle name="Accent6 59 2" xfId="2780"/>
    <cellStyle name="Accent6 6" xfId="1171"/>
    <cellStyle name="Accent6 6 2" xfId="2781"/>
    <cellStyle name="Accent6 60" xfId="1172"/>
    <cellStyle name="Accent6 60 2" xfId="2782"/>
    <cellStyle name="Accent6 61" xfId="1173"/>
    <cellStyle name="Accent6 61 2" xfId="2783"/>
    <cellStyle name="Accent6 62" xfId="1174"/>
    <cellStyle name="Accent6 62 2" xfId="2784"/>
    <cellStyle name="Accent6 63" xfId="1175"/>
    <cellStyle name="Accent6 63 2" xfId="2785"/>
    <cellStyle name="Accent6 64" xfId="1176"/>
    <cellStyle name="Accent6 64 2" xfId="2786"/>
    <cellStyle name="Accent6 65" xfId="1177"/>
    <cellStyle name="Accent6 65 2" xfId="2787"/>
    <cellStyle name="Accent6 66" xfId="1178"/>
    <cellStyle name="Accent6 66 2" xfId="2788"/>
    <cellStyle name="Accent6 67" xfId="1179"/>
    <cellStyle name="Accent6 67 2" xfId="2789"/>
    <cellStyle name="Accent6 68" xfId="1180"/>
    <cellStyle name="Accent6 68 2" xfId="2790"/>
    <cellStyle name="Accent6 69" xfId="1181"/>
    <cellStyle name="Accent6 69 2" xfId="2791"/>
    <cellStyle name="Accent6 7" xfId="1182"/>
    <cellStyle name="Accent6 7 2" xfId="2792"/>
    <cellStyle name="Accent6 70" xfId="1183"/>
    <cellStyle name="Accent6 70 2" xfId="2793"/>
    <cellStyle name="Accent6 71" xfId="1184"/>
    <cellStyle name="Accent6 71 2" xfId="2794"/>
    <cellStyle name="Accent6 72" xfId="1185"/>
    <cellStyle name="Accent6 72 2" xfId="2795"/>
    <cellStyle name="Accent6 73" xfId="1186"/>
    <cellStyle name="Accent6 73 2" xfId="2796"/>
    <cellStyle name="Accent6 74" xfId="1187"/>
    <cellStyle name="Accent6 74 2" xfId="2797"/>
    <cellStyle name="Accent6 75" xfId="1188"/>
    <cellStyle name="Accent6 75 2" xfId="2798"/>
    <cellStyle name="Accent6 76" xfId="1189"/>
    <cellStyle name="Accent6 76 2" xfId="2799"/>
    <cellStyle name="Accent6 77" xfId="1190"/>
    <cellStyle name="Accent6 77 2" xfId="2800"/>
    <cellStyle name="Accent6 78" xfId="1191"/>
    <cellStyle name="Accent6 78 2" xfId="2801"/>
    <cellStyle name="Accent6 79" xfId="1192"/>
    <cellStyle name="Accent6 79 2" xfId="2802"/>
    <cellStyle name="Accent6 8" xfId="1193"/>
    <cellStyle name="Accent6 8 2" xfId="2803"/>
    <cellStyle name="Accent6 80" xfId="1194"/>
    <cellStyle name="Accent6 80 2" xfId="2804"/>
    <cellStyle name="Accent6 81" xfId="1195"/>
    <cellStyle name="Accent6 81 2" xfId="2805"/>
    <cellStyle name="Accent6 82" xfId="1196"/>
    <cellStyle name="Accent6 82 2" xfId="2806"/>
    <cellStyle name="Accent6 83" xfId="1197"/>
    <cellStyle name="Accent6 83 2" xfId="2807"/>
    <cellStyle name="Accent6 84" xfId="1198"/>
    <cellStyle name="Accent6 84 2" xfId="2808"/>
    <cellStyle name="Accent6 85" xfId="1199"/>
    <cellStyle name="Accent6 85 2" xfId="2809"/>
    <cellStyle name="Accent6 86" xfId="1200"/>
    <cellStyle name="Accent6 86 2" xfId="2810"/>
    <cellStyle name="Accent6 87" xfId="1201"/>
    <cellStyle name="Accent6 87 2" xfId="2811"/>
    <cellStyle name="Accent6 88" xfId="1202"/>
    <cellStyle name="Accent6 88 2" xfId="2812"/>
    <cellStyle name="Accent6 89" xfId="1203"/>
    <cellStyle name="Accent6 89 2" xfId="2813"/>
    <cellStyle name="Accent6 9" xfId="1204"/>
    <cellStyle name="Accent6 9 2" xfId="2814"/>
    <cellStyle name="Accent6 90" xfId="1205"/>
    <cellStyle name="Accent6 90 2" xfId="2815"/>
    <cellStyle name="Accent6 91" xfId="1206"/>
    <cellStyle name="Accent6 91 2" xfId="2816"/>
    <cellStyle name="Accent6 92" xfId="1207"/>
    <cellStyle name="Accent6 92 2" xfId="2817"/>
    <cellStyle name="Accent6 93" xfId="1208"/>
    <cellStyle name="Accent6 93 2" xfId="2818"/>
    <cellStyle name="Accent6 94" xfId="1209"/>
    <cellStyle name="Accent6 94 2" xfId="2819"/>
    <cellStyle name="Accent6 95" xfId="1210"/>
    <cellStyle name="Accent6 95 2" xfId="2820"/>
    <cellStyle name="Accent6 96" xfId="1211"/>
    <cellStyle name="Accent6 96 2" xfId="2821"/>
    <cellStyle name="Accent6 97" xfId="1212"/>
    <cellStyle name="Accent6 97 2" xfId="2822"/>
    <cellStyle name="Accent6 98" xfId="1213"/>
    <cellStyle name="Accent6 98 2" xfId="2823"/>
    <cellStyle name="Accent6 99" xfId="1214"/>
    <cellStyle name="Accent6 99 2" xfId="2824"/>
    <cellStyle name="ANCLAS,REZONES Y SUS PARTES,DE FUNDICION,DE HIERRO O DE ACERO" xfId="6"/>
    <cellStyle name="ANCLAS,REZONES Y SUS PARTES,DE FUNDICION,DE HIERRO O DE ACERO 2" xfId="7"/>
    <cellStyle name="ANCLAS,REZONES Y SUS PARTES,DE FUNDICION,DE HIERRO O DE ACERO 2 2" xfId="8"/>
    <cellStyle name="ANCLAS,REZONES Y SUS PARTES,DE FUNDICION,DE HIERRO O DE ACERO 2 2 2" xfId="2827"/>
    <cellStyle name="ANCLAS,REZONES Y SUS PARTES,DE FUNDICION,DE HIERRO O DE ACERO 2 3" xfId="312"/>
    <cellStyle name="ANCLAS,REZONES Y SUS PARTES,DE FUNDICION,DE HIERRO O DE ACERO 2 3 2" xfId="2828"/>
    <cellStyle name="ANCLAS,REZONES Y SUS PARTES,DE FUNDICION,DE HIERRO O DE ACERO 2 4" xfId="2826"/>
    <cellStyle name="ANCLAS,REZONES Y SUS PARTES,DE FUNDICION,DE HIERRO O DE ACERO 3" xfId="2825"/>
    <cellStyle name="annee semestre" xfId="1215"/>
    <cellStyle name="annee semestre 2" xfId="2829"/>
    <cellStyle name="annee semestre 3" xfId="3670"/>
    <cellStyle name="annee semestre 3 2" xfId="3828"/>
    <cellStyle name="arial" xfId="1216"/>
    <cellStyle name="arial 2" xfId="2830"/>
    <cellStyle name="Avertissement" xfId="1217"/>
    <cellStyle name="Avertissement 2" xfId="2831"/>
    <cellStyle name="Bad 2" xfId="1218"/>
    <cellStyle name="Bad 2 2" xfId="2832"/>
    <cellStyle name="Bad 3" xfId="3829"/>
    <cellStyle name="Calcul" xfId="1219"/>
    <cellStyle name="Calcul 2" xfId="2833"/>
    <cellStyle name="Calculation 2" xfId="1220"/>
    <cellStyle name="Calculation 2 2" xfId="2834"/>
    <cellStyle name="Calculation 3" xfId="3830"/>
    <cellStyle name="Cellule liée" xfId="1221"/>
    <cellStyle name="Cellule liée 2" xfId="2835"/>
    <cellStyle name="Check Cell 2" xfId="1222"/>
    <cellStyle name="Check Cell 2 2" xfId="2836"/>
    <cellStyle name="Check Cell 3" xfId="3831"/>
    <cellStyle name="clsAltData" xfId="307"/>
    <cellStyle name="clsAltData 2" xfId="1223"/>
    <cellStyle name="clsAltDataPrezn1" xfId="1224"/>
    <cellStyle name="clsAltMRVData" xfId="1225"/>
    <cellStyle name="clsAltMRVData 2" xfId="2837"/>
    <cellStyle name="clsAltMRVDataPrezn1" xfId="1226"/>
    <cellStyle name="clsAltMRVDataPrezn3" xfId="1227"/>
    <cellStyle name="clsAltRowHeader" xfId="306"/>
    <cellStyle name="clsAltRowHeader 2" xfId="1228"/>
    <cellStyle name="clsAltRowHeader 2 2" xfId="2839"/>
    <cellStyle name="clsAltRowHeader 3" xfId="2838"/>
    <cellStyle name="clsBlank" xfId="1229"/>
    <cellStyle name="clsBlank 2" xfId="2840"/>
    <cellStyle name="clsColumnHeader" xfId="305"/>
    <cellStyle name="clsColumnHeader 2" xfId="1230"/>
    <cellStyle name="clsColumnHeader 2 2" xfId="2842"/>
    <cellStyle name="clsColumnHeader 3" xfId="2841"/>
    <cellStyle name="clsData" xfId="309"/>
    <cellStyle name="clsData 2" xfId="1231"/>
    <cellStyle name="clsDataPrezn1" xfId="1232"/>
    <cellStyle name="clsDefault" xfId="1233"/>
    <cellStyle name="clsDefault 2" xfId="2843"/>
    <cellStyle name="clsFooter" xfId="1234"/>
    <cellStyle name="clsFooter 2" xfId="2844"/>
    <cellStyle name="clsIndexTableData" xfId="1235"/>
    <cellStyle name="clsIndexTableData 2" xfId="2845"/>
    <cellStyle name="clsIndexTableHdr" xfId="1236"/>
    <cellStyle name="clsIndexTableHdr 2" xfId="2846"/>
    <cellStyle name="clsIndexTableTitle" xfId="310"/>
    <cellStyle name="clsIndexTableTitle 2" xfId="2847"/>
    <cellStyle name="clsMRVData" xfId="1237"/>
    <cellStyle name="clsMRVData 2" xfId="2848"/>
    <cellStyle name="clsMRVDataPrezn1" xfId="1238"/>
    <cellStyle name="clsReportFooter" xfId="1239"/>
    <cellStyle name="clsReportFooter 2" xfId="2849"/>
    <cellStyle name="clsReportHeader" xfId="304"/>
    <cellStyle name="clsReportHeader 2" xfId="1240"/>
    <cellStyle name="clsReportHeader 2 2" xfId="2851"/>
    <cellStyle name="clsReportHeader 3" xfId="2850"/>
    <cellStyle name="clsRowHeader" xfId="308"/>
    <cellStyle name="clsRowHeader 2" xfId="2852"/>
    <cellStyle name="clsScale" xfId="1241"/>
    <cellStyle name="clsScale 2" xfId="2853"/>
    <cellStyle name="clsSection" xfId="1242"/>
    <cellStyle name="clsSection 2" xfId="2854"/>
    <cellStyle name="Comma [0] 2" xfId="3675"/>
    <cellStyle name="Comma 10" xfId="9"/>
    <cellStyle name="Comma 10 2" xfId="3832"/>
    <cellStyle name="Comma 11" xfId="323"/>
    <cellStyle name="Comma 11 2" xfId="3833"/>
    <cellStyle name="Comma 12" xfId="325"/>
    <cellStyle name="Comma 12 2" xfId="1243"/>
    <cellStyle name="Comma 12 2 2" xfId="3835"/>
    <cellStyle name="Comma 12 3" xfId="3834"/>
    <cellStyle name="Comma 13" xfId="1244"/>
    <cellStyle name="Comma 13 2" xfId="3837"/>
    <cellStyle name="Comma 13 3" xfId="3836"/>
    <cellStyle name="Comma 14" xfId="3838"/>
    <cellStyle name="Comma 16" xfId="3839"/>
    <cellStyle name="Comma 17" xfId="3840"/>
    <cellStyle name="Comma 18" xfId="3841"/>
    <cellStyle name="Comma 2" xfId="10"/>
    <cellStyle name="Comma 2 2" xfId="11"/>
    <cellStyle name="Comma 2 2 2" xfId="1245"/>
    <cellStyle name="Comma 2 3" xfId="12"/>
    <cellStyle name="Comma 2 3 2" xfId="1246"/>
    <cellStyle name="Comma 2 3 2 2" xfId="3843"/>
    <cellStyle name="Comma 2 3 3" xfId="3842"/>
    <cellStyle name="Comma 2 4" xfId="313"/>
    <cellStyle name="Comma 2 4 2" xfId="1247"/>
    <cellStyle name="Comma 2 5" xfId="1248"/>
    <cellStyle name="Comma 2 6" xfId="1249"/>
    <cellStyle name="Comma 2 7" xfId="3653"/>
    <cellStyle name="Comma 2 7 2" xfId="3844"/>
    <cellStyle name="Comma 3" xfId="13"/>
    <cellStyle name="Comma 3 2" xfId="14"/>
    <cellStyle name="Comma 3 2 2" xfId="1250"/>
    <cellStyle name="Comma 3 2 2 2" xfId="3846"/>
    <cellStyle name="Comma 3 2 3" xfId="3845"/>
    <cellStyle name="Comma 3 3" xfId="15"/>
    <cellStyle name="Comma 3 3 2" xfId="1251"/>
    <cellStyle name="Comma 3 3 2 2" xfId="3848"/>
    <cellStyle name="Comma 3 3 3" xfId="1252"/>
    <cellStyle name="Comma 3 3 3 2" xfId="3849"/>
    <cellStyle name="Comma 3 3 4" xfId="1253"/>
    <cellStyle name="Comma 3 3 4 2" xfId="3850"/>
    <cellStyle name="Comma 3 3 5" xfId="3847"/>
    <cellStyle name="Comma 3 4" xfId="314"/>
    <cellStyle name="Comma 3 4 2" xfId="1254"/>
    <cellStyle name="Comma 3 4 2 2" xfId="3852"/>
    <cellStyle name="Comma 3 4 3" xfId="3851"/>
    <cellStyle name="Comma 3 5" xfId="1255"/>
    <cellStyle name="Comma 3 5 2" xfId="3853"/>
    <cellStyle name="Comma 3 6" xfId="1256"/>
    <cellStyle name="Comma 3 7" xfId="3652"/>
    <cellStyle name="Comma 3 7 2" xfId="3854"/>
    <cellStyle name="Comma 4" xfId="16"/>
    <cellStyle name="Comma 4 2" xfId="17"/>
    <cellStyle name="Comma 4 2 2" xfId="3856"/>
    <cellStyle name="Comma 4 2 3" xfId="3855"/>
    <cellStyle name="Comma 5" xfId="18"/>
    <cellStyle name="Comma 5 2" xfId="19"/>
    <cellStyle name="Comma 5 2 2" xfId="3858"/>
    <cellStyle name="Comma 5 3" xfId="20"/>
    <cellStyle name="Comma 5 3 2" xfId="3859"/>
    <cellStyle name="Comma 5 4" xfId="315"/>
    <cellStyle name="Comma 5 4 2" xfId="3860"/>
    <cellStyle name="Comma 5 5" xfId="3857"/>
    <cellStyle name="Comma 6" xfId="21"/>
    <cellStyle name="Comma 6 2" xfId="1257"/>
    <cellStyle name="Comma 6 2 2" xfId="3862"/>
    <cellStyle name="Comma 6 3" xfId="3861"/>
    <cellStyle name="Comma 7" xfId="22"/>
    <cellStyle name="Comma 7 2" xfId="1258"/>
    <cellStyle name="Comma 7 2 2" xfId="3864"/>
    <cellStyle name="Comma 7 3" xfId="1259"/>
    <cellStyle name="Comma 7 3 2" xfId="3865"/>
    <cellStyle name="Comma 7 4" xfId="1260"/>
    <cellStyle name="Comma 7 4 2" xfId="3866"/>
    <cellStyle name="Comma 7 5" xfId="3863"/>
    <cellStyle name="Comma 8" xfId="23"/>
    <cellStyle name="Comma 8 2" xfId="1261"/>
    <cellStyle name="Comma 8 2 2" xfId="3868"/>
    <cellStyle name="Comma 8 3" xfId="1262"/>
    <cellStyle name="Comma 8 3 2" xfId="3869"/>
    <cellStyle name="Comma 8 4" xfId="1263"/>
    <cellStyle name="Comma 8 4 2" xfId="3870"/>
    <cellStyle name="Comma 8 5" xfId="3867"/>
    <cellStyle name="Comma 9" xfId="302"/>
    <cellStyle name="Comma 9 2" xfId="1264"/>
    <cellStyle name="Comma 9 2 2" xfId="3872"/>
    <cellStyle name="Comma 9 3" xfId="3871"/>
    <cellStyle name="Comma0" xfId="1265"/>
    <cellStyle name="Commentaire" xfId="1266"/>
    <cellStyle name="Commentaire 2" xfId="1267"/>
    <cellStyle name="Commentaire 2 2" xfId="2856"/>
    <cellStyle name="Commentaire 3" xfId="2855"/>
    <cellStyle name="Currency 2" xfId="3873"/>
    <cellStyle name="Currency 3" xfId="3874"/>
    <cellStyle name="Currency0" xfId="1268"/>
    <cellStyle name="data_entry" xfId="3875"/>
    <cellStyle name="Date" xfId="1269"/>
    <cellStyle name="données" xfId="1270"/>
    <cellStyle name="donnéesbord" xfId="1271"/>
    <cellStyle name="Emphase 1" xfId="1272"/>
    <cellStyle name="Emphase 1 2" xfId="2857"/>
    <cellStyle name="Emphase 2" xfId="1273"/>
    <cellStyle name="Emphase 2 2" xfId="2858"/>
    <cellStyle name="Emphase 3" xfId="1274"/>
    <cellStyle name="Emphase 3 2" xfId="2859"/>
    <cellStyle name="Entrée" xfId="1275"/>
    <cellStyle name="Entrée 2" xfId="2860"/>
    <cellStyle name="Euro" xfId="1276"/>
    <cellStyle name="Euro 2" xfId="1277"/>
    <cellStyle name="Euro_BEN (2)" xfId="1278"/>
    <cellStyle name="Explanatory Text 2" xfId="1279"/>
    <cellStyle name="Explanatory Text 2 2" xfId="2861"/>
    <cellStyle name="Fixed" xfId="1280"/>
    <cellStyle name="Footnote" xfId="1281"/>
    <cellStyle name="Gentia To Excel" xfId="3876"/>
    <cellStyle name="Good 2" xfId="1282"/>
    <cellStyle name="Good 2 2" xfId="2862"/>
    <cellStyle name="Good 3" xfId="3877"/>
    <cellStyle name="Grey" xfId="1283"/>
    <cellStyle name="Heading" xfId="1284"/>
    <cellStyle name="Heading 1 2" xfId="1285"/>
    <cellStyle name="Heading 1 2 2" xfId="2864"/>
    <cellStyle name="Heading 2 2" xfId="1286"/>
    <cellStyle name="Heading 2 2 2" xfId="2865"/>
    <cellStyle name="Heading 3 2" xfId="1287"/>
    <cellStyle name="Heading 3 2 2" xfId="2866"/>
    <cellStyle name="Heading 4 2" xfId="1288"/>
    <cellStyle name="Heading 4 2 2" xfId="2867"/>
    <cellStyle name="Heading 5" xfId="2863"/>
    <cellStyle name="Hipervínculo_IIF" xfId="1289"/>
    <cellStyle name="Hyperlink" xfId="1" builtinId="8"/>
    <cellStyle name="Hyperlink 2" xfId="24"/>
    <cellStyle name="Hyperlink 2 2" xfId="2868"/>
    <cellStyle name="Hyperlink 3" xfId="25"/>
    <cellStyle name="Hyperlink 3 2" xfId="2869"/>
    <cellStyle name="Hyperlink 4" xfId="26"/>
    <cellStyle name="Hyperlink 4 2" xfId="1290"/>
    <cellStyle name="Hyperlink 4 2 2" xfId="2871"/>
    <cellStyle name="Hyperlink 4 3" xfId="2870"/>
    <cellStyle name="Hyperlink 5" xfId="27"/>
    <cellStyle name="Hyperlink 5 2" xfId="2872"/>
    <cellStyle name="Hyperlink 6" xfId="2873"/>
    <cellStyle name="Hyperlink 7" xfId="1936"/>
    <cellStyle name="imf-one decimal" xfId="1291"/>
    <cellStyle name="imf-zero decimal" xfId="1292"/>
    <cellStyle name="Input [yellow]" xfId="1293"/>
    <cellStyle name="Input 10" xfId="1294"/>
    <cellStyle name="Input 10 2" xfId="2874"/>
    <cellStyle name="Input 100" xfId="1295"/>
    <cellStyle name="Input 100 2" xfId="2875"/>
    <cellStyle name="Input 101" xfId="1296"/>
    <cellStyle name="Input 101 2" xfId="2876"/>
    <cellStyle name="Input 102" xfId="1297"/>
    <cellStyle name="Input 102 2" xfId="2877"/>
    <cellStyle name="Input 103" xfId="1298"/>
    <cellStyle name="Input 103 2" xfId="2878"/>
    <cellStyle name="Input 104" xfId="1299"/>
    <cellStyle name="Input 104 2" xfId="2879"/>
    <cellStyle name="Input 105" xfId="1300"/>
    <cellStyle name="Input 105 2" xfId="2880"/>
    <cellStyle name="Input 106" xfId="1301"/>
    <cellStyle name="Input 106 2" xfId="2881"/>
    <cellStyle name="Input 107" xfId="1302"/>
    <cellStyle name="Input 107 2" xfId="2882"/>
    <cellStyle name="Input 108" xfId="1303"/>
    <cellStyle name="Input 108 2" xfId="2883"/>
    <cellStyle name="Input 109" xfId="1304"/>
    <cellStyle name="Input 109 2" xfId="2884"/>
    <cellStyle name="Input 11" xfId="1305"/>
    <cellStyle name="Input 11 2" xfId="2885"/>
    <cellStyle name="Input 110" xfId="1306"/>
    <cellStyle name="Input 110 2" xfId="2886"/>
    <cellStyle name="Input 111" xfId="1307"/>
    <cellStyle name="Input 111 2" xfId="2887"/>
    <cellStyle name="Input 112" xfId="1308"/>
    <cellStyle name="Input 112 2" xfId="2888"/>
    <cellStyle name="Input 113" xfId="1309"/>
    <cellStyle name="Input 113 2" xfId="2889"/>
    <cellStyle name="Input 114" xfId="1310"/>
    <cellStyle name="Input 114 2" xfId="2890"/>
    <cellStyle name="Input 115" xfId="1311"/>
    <cellStyle name="Input 115 2" xfId="2891"/>
    <cellStyle name="Input 116" xfId="1312"/>
    <cellStyle name="Input 116 2" xfId="2892"/>
    <cellStyle name="Input 117" xfId="1313"/>
    <cellStyle name="Input 117 2" xfId="2893"/>
    <cellStyle name="Input 118" xfId="1314"/>
    <cellStyle name="Input 118 2" xfId="2894"/>
    <cellStyle name="Input 119" xfId="1315"/>
    <cellStyle name="Input 119 2" xfId="2895"/>
    <cellStyle name="Input 12" xfId="1316"/>
    <cellStyle name="Input 12 2" xfId="2896"/>
    <cellStyle name="Input 120" xfId="1317"/>
    <cellStyle name="Input 120 2" xfId="2897"/>
    <cellStyle name="Input 121" xfId="1318"/>
    <cellStyle name="Input 121 2" xfId="2898"/>
    <cellStyle name="Input 122" xfId="1319"/>
    <cellStyle name="Input 122 2" xfId="2899"/>
    <cellStyle name="Input 123" xfId="1320"/>
    <cellStyle name="Input 123 2" xfId="2900"/>
    <cellStyle name="Input 124" xfId="1321"/>
    <cellStyle name="Input 124 2" xfId="2901"/>
    <cellStyle name="Input 125" xfId="1322"/>
    <cellStyle name="Input 125 2" xfId="2902"/>
    <cellStyle name="Input 126" xfId="1323"/>
    <cellStyle name="Input 126 2" xfId="2903"/>
    <cellStyle name="Input 127" xfId="1324"/>
    <cellStyle name="Input 127 2" xfId="2904"/>
    <cellStyle name="Input 128" xfId="1325"/>
    <cellStyle name="Input 128 2" xfId="2905"/>
    <cellStyle name="Input 129" xfId="1326"/>
    <cellStyle name="Input 129 2" xfId="2906"/>
    <cellStyle name="Input 13" xfId="1327"/>
    <cellStyle name="Input 13 2" xfId="2907"/>
    <cellStyle name="Input 130" xfId="1328"/>
    <cellStyle name="Input 130 2" xfId="2908"/>
    <cellStyle name="Input 131" xfId="1329"/>
    <cellStyle name="Input 131 2" xfId="2909"/>
    <cellStyle name="Input 132" xfId="1330"/>
    <cellStyle name="Input 132 2" xfId="2910"/>
    <cellStyle name="Input 133" xfId="1331"/>
    <cellStyle name="Input 133 2" xfId="2911"/>
    <cellStyle name="Input 134" xfId="1332"/>
    <cellStyle name="Input 134 2" xfId="2912"/>
    <cellStyle name="Input 135" xfId="1333"/>
    <cellStyle name="Input 135 2" xfId="2913"/>
    <cellStyle name="Input 136" xfId="1334"/>
    <cellStyle name="Input 136 2" xfId="2914"/>
    <cellStyle name="Input 137" xfId="1335"/>
    <cellStyle name="Input 137 2" xfId="2915"/>
    <cellStyle name="Input 138" xfId="1336"/>
    <cellStyle name="Input 138 2" xfId="2916"/>
    <cellStyle name="Input 14" xfId="1337"/>
    <cellStyle name="Input 14 2" xfId="2917"/>
    <cellStyle name="Input 15" xfId="1338"/>
    <cellStyle name="Input 15 2" xfId="2918"/>
    <cellStyle name="Input 16" xfId="1339"/>
    <cellStyle name="Input 16 2" xfId="2919"/>
    <cellStyle name="Input 17" xfId="1340"/>
    <cellStyle name="Input 17 2" xfId="2920"/>
    <cellStyle name="Input 18" xfId="1341"/>
    <cellStyle name="Input 18 2" xfId="2921"/>
    <cellStyle name="Input 19" xfId="1342"/>
    <cellStyle name="Input 19 2" xfId="2922"/>
    <cellStyle name="Input 2" xfId="1343"/>
    <cellStyle name="Input 2 2" xfId="2923"/>
    <cellStyle name="Input 20" xfId="1344"/>
    <cellStyle name="Input 20 2" xfId="2924"/>
    <cellStyle name="Input 21" xfId="1345"/>
    <cellStyle name="Input 21 2" xfId="2925"/>
    <cellStyle name="Input 22" xfId="1346"/>
    <cellStyle name="Input 22 2" xfId="2926"/>
    <cellStyle name="Input 23" xfId="1347"/>
    <cellStyle name="Input 23 2" xfId="2927"/>
    <cellStyle name="Input 24" xfId="1348"/>
    <cellStyle name="Input 24 2" xfId="2928"/>
    <cellStyle name="Input 25" xfId="1349"/>
    <cellStyle name="Input 25 2" xfId="2929"/>
    <cellStyle name="Input 26" xfId="1350"/>
    <cellStyle name="Input 26 2" xfId="2930"/>
    <cellStyle name="Input 27" xfId="1351"/>
    <cellStyle name="Input 27 2" xfId="2931"/>
    <cellStyle name="Input 28" xfId="1352"/>
    <cellStyle name="Input 28 2" xfId="2932"/>
    <cellStyle name="Input 29" xfId="1353"/>
    <cellStyle name="Input 29 2" xfId="2933"/>
    <cellStyle name="Input 3" xfId="1354"/>
    <cellStyle name="Input 3 2" xfId="2934"/>
    <cellStyle name="Input 30" xfId="1355"/>
    <cellStyle name="Input 30 2" xfId="2935"/>
    <cellStyle name="Input 31" xfId="1356"/>
    <cellStyle name="Input 31 2" xfId="2936"/>
    <cellStyle name="Input 32" xfId="1357"/>
    <cellStyle name="Input 32 2" xfId="2937"/>
    <cellStyle name="Input 33" xfId="1358"/>
    <cellStyle name="Input 33 2" xfId="2938"/>
    <cellStyle name="Input 34" xfId="1359"/>
    <cellStyle name="Input 34 2" xfId="2939"/>
    <cellStyle name="Input 35" xfId="1360"/>
    <cellStyle name="Input 35 2" xfId="2940"/>
    <cellStyle name="Input 36" xfId="1361"/>
    <cellStyle name="Input 36 2" xfId="2941"/>
    <cellStyle name="Input 37" xfId="1362"/>
    <cellStyle name="Input 37 2" xfId="2942"/>
    <cellStyle name="Input 38" xfId="1363"/>
    <cellStyle name="Input 38 2" xfId="2943"/>
    <cellStyle name="Input 39" xfId="1364"/>
    <cellStyle name="Input 39 2" xfId="2944"/>
    <cellStyle name="Input 4" xfId="1365"/>
    <cellStyle name="Input 4 2" xfId="2945"/>
    <cellStyle name="Input 40" xfId="1366"/>
    <cellStyle name="Input 40 2" xfId="2946"/>
    <cellStyle name="Input 41" xfId="1367"/>
    <cellStyle name="Input 41 2" xfId="2947"/>
    <cellStyle name="Input 42" xfId="1368"/>
    <cellStyle name="Input 42 2" xfId="2948"/>
    <cellStyle name="Input 43" xfId="1369"/>
    <cellStyle name="Input 43 2" xfId="2949"/>
    <cellStyle name="Input 44" xfId="1370"/>
    <cellStyle name="Input 44 2" xfId="2950"/>
    <cellStyle name="Input 45" xfId="1371"/>
    <cellStyle name="Input 45 2" xfId="2951"/>
    <cellStyle name="Input 46" xfId="1372"/>
    <cellStyle name="Input 46 2" xfId="2952"/>
    <cellStyle name="Input 47" xfId="1373"/>
    <cellStyle name="Input 47 2" xfId="2953"/>
    <cellStyle name="Input 48" xfId="1374"/>
    <cellStyle name="Input 48 2" xfId="2954"/>
    <cellStyle name="Input 49" xfId="1375"/>
    <cellStyle name="Input 49 2" xfId="2955"/>
    <cellStyle name="Input 5" xfId="1376"/>
    <cellStyle name="Input 5 2" xfId="2956"/>
    <cellStyle name="Input 50" xfId="1377"/>
    <cellStyle name="Input 50 2" xfId="2957"/>
    <cellStyle name="Input 51" xfId="1378"/>
    <cellStyle name="Input 51 2" xfId="2958"/>
    <cellStyle name="Input 52" xfId="1379"/>
    <cellStyle name="Input 52 2" xfId="2959"/>
    <cellStyle name="Input 53" xfId="1380"/>
    <cellStyle name="Input 53 2" xfId="2960"/>
    <cellStyle name="Input 54" xfId="1381"/>
    <cellStyle name="Input 54 2" xfId="2961"/>
    <cellStyle name="Input 55" xfId="1382"/>
    <cellStyle name="Input 55 2" xfId="2962"/>
    <cellStyle name="Input 56" xfId="1383"/>
    <cellStyle name="Input 56 2" xfId="2963"/>
    <cellStyle name="Input 57" xfId="1384"/>
    <cellStyle name="Input 57 2" xfId="2964"/>
    <cellStyle name="Input 58" xfId="1385"/>
    <cellStyle name="Input 58 2" xfId="2965"/>
    <cellStyle name="Input 59" xfId="1386"/>
    <cellStyle name="Input 59 2" xfId="2966"/>
    <cellStyle name="Input 6" xfId="1387"/>
    <cellStyle name="Input 6 2" xfId="2967"/>
    <cellStyle name="Input 60" xfId="1388"/>
    <cellStyle name="Input 60 2" xfId="2968"/>
    <cellStyle name="Input 61" xfId="1389"/>
    <cellStyle name="Input 61 2" xfId="2969"/>
    <cellStyle name="Input 62" xfId="1390"/>
    <cellStyle name="Input 62 2" xfId="2970"/>
    <cellStyle name="Input 63" xfId="1391"/>
    <cellStyle name="Input 63 2" xfId="2971"/>
    <cellStyle name="Input 64" xfId="1392"/>
    <cellStyle name="Input 64 2" xfId="2972"/>
    <cellStyle name="Input 65" xfId="1393"/>
    <cellStyle name="Input 65 2" xfId="2973"/>
    <cellStyle name="Input 66" xfId="1394"/>
    <cellStyle name="Input 66 2" xfId="2974"/>
    <cellStyle name="Input 67" xfId="1395"/>
    <cellStyle name="Input 67 2" xfId="2975"/>
    <cellStyle name="Input 68" xfId="1396"/>
    <cellStyle name="Input 68 2" xfId="2976"/>
    <cellStyle name="Input 69" xfId="1397"/>
    <cellStyle name="Input 69 2" xfId="2977"/>
    <cellStyle name="Input 7" xfId="1398"/>
    <cellStyle name="Input 7 2" xfId="2978"/>
    <cellStyle name="Input 70" xfId="1399"/>
    <cellStyle name="Input 70 2" xfId="2979"/>
    <cellStyle name="Input 71" xfId="1400"/>
    <cellStyle name="Input 71 2" xfId="2980"/>
    <cellStyle name="Input 72" xfId="1401"/>
    <cellStyle name="Input 72 2" xfId="2981"/>
    <cellStyle name="Input 73" xfId="1402"/>
    <cellStyle name="Input 73 2" xfId="2982"/>
    <cellStyle name="Input 74" xfId="1403"/>
    <cellStyle name="Input 74 2" xfId="2983"/>
    <cellStyle name="Input 75" xfId="1404"/>
    <cellStyle name="Input 75 2" xfId="2984"/>
    <cellStyle name="Input 76" xfId="1405"/>
    <cellStyle name="Input 76 2" xfId="2985"/>
    <cellStyle name="Input 77" xfId="1406"/>
    <cellStyle name="Input 77 2" xfId="2986"/>
    <cellStyle name="Input 78" xfId="1407"/>
    <cellStyle name="Input 78 2" xfId="2987"/>
    <cellStyle name="Input 79" xfId="1408"/>
    <cellStyle name="Input 79 2" xfId="2988"/>
    <cellStyle name="Input 8" xfId="1409"/>
    <cellStyle name="Input 8 2" xfId="2989"/>
    <cellStyle name="Input 80" xfId="1410"/>
    <cellStyle name="Input 80 2" xfId="2990"/>
    <cellStyle name="Input 81" xfId="1411"/>
    <cellStyle name="Input 81 2" xfId="2991"/>
    <cellStyle name="Input 82" xfId="1412"/>
    <cellStyle name="Input 82 2" xfId="2992"/>
    <cellStyle name="Input 83" xfId="1413"/>
    <cellStyle name="Input 83 2" xfId="2993"/>
    <cellStyle name="Input 84" xfId="1414"/>
    <cellStyle name="Input 84 2" xfId="2994"/>
    <cellStyle name="Input 85" xfId="1415"/>
    <cellStyle name="Input 85 2" xfId="2995"/>
    <cellStyle name="Input 86" xfId="1416"/>
    <cellStyle name="Input 86 2" xfId="2996"/>
    <cellStyle name="Input 87" xfId="1417"/>
    <cellStyle name="Input 87 2" xfId="2997"/>
    <cellStyle name="Input 88" xfId="1418"/>
    <cellStyle name="Input 88 2" xfId="2998"/>
    <cellStyle name="Input 89" xfId="1419"/>
    <cellStyle name="Input 89 2" xfId="2999"/>
    <cellStyle name="Input 9" xfId="1420"/>
    <cellStyle name="Input 9 2" xfId="3000"/>
    <cellStyle name="Input 90" xfId="1421"/>
    <cellStyle name="Input 90 2" xfId="3001"/>
    <cellStyle name="Input 91" xfId="1422"/>
    <cellStyle name="Input 91 2" xfId="3002"/>
    <cellStyle name="Input 92" xfId="1423"/>
    <cellStyle name="Input 92 2" xfId="3003"/>
    <cellStyle name="Input 93" xfId="1424"/>
    <cellStyle name="Input 93 2" xfId="3004"/>
    <cellStyle name="Input 94" xfId="1425"/>
    <cellStyle name="Input 94 2" xfId="3005"/>
    <cellStyle name="Input 95" xfId="1426"/>
    <cellStyle name="Input 95 2" xfId="3006"/>
    <cellStyle name="Input 96" xfId="1427"/>
    <cellStyle name="Input 96 2" xfId="3007"/>
    <cellStyle name="Input 97" xfId="1428"/>
    <cellStyle name="Input 97 2" xfId="3008"/>
    <cellStyle name="Input 98" xfId="1429"/>
    <cellStyle name="Input 98 2" xfId="3009"/>
    <cellStyle name="Input 99" xfId="1430"/>
    <cellStyle name="Input 99 2" xfId="3010"/>
    <cellStyle name="Insatisfaisant" xfId="1431"/>
    <cellStyle name="Insatisfaisant 2" xfId="3011"/>
    <cellStyle name="Labels 8p Bold" xfId="3878"/>
    <cellStyle name="Labels 8p Bold 2" xfId="3879"/>
    <cellStyle name="Linked Cell 2" xfId="1432"/>
    <cellStyle name="Linked Cell 2 2" xfId="3012"/>
    <cellStyle name="m49048872" xfId="1433"/>
    <cellStyle name="m49048872 2" xfId="3013"/>
    <cellStyle name="Microsoft Excel found an error in the formula you entered. Do you want to accept the correction proposed below?_x000a__x000a_|_x000a__x000a_• To accept the correction, click Yes._x000a_• To close this message and correct the formula yourself, click No." xfId="1434"/>
    <cellStyle name="Microsoft Excel found an error in the formula you entered. Do you want to accept the correction proposed below?_x000a__x000a_|_x000a__x000a_• To accept the correction, click Yes._x000a_• To close this message and correct the formula yourself, click No. 2" xfId="3014"/>
    <cellStyle name="Microsoft Excel found an error in the formula you entered. Do you want to accept the correction proposed below?_x000a__x000a_|_x000a__x000a_• To accept the correction, click Yes._x000a_• To close this message and correct the formula yourself, click No. 3" xfId="3880"/>
    <cellStyle name="Migliaia (0)_LINEA GLOBALE" xfId="3881"/>
    <cellStyle name="Migliaia_LINEA GLOBALE" xfId="3882"/>
    <cellStyle name="Millares [0]_BALPROGRAMA2001R" xfId="1435"/>
    <cellStyle name="Millares_BALPROGRAMA2001R" xfId="1436"/>
    <cellStyle name="Milliers 2" xfId="3671"/>
    <cellStyle name="Milliers 2 2" xfId="3883"/>
    <cellStyle name="Milliers 3" xfId="1437"/>
    <cellStyle name="Milliers_Total population_r8" xfId="1438"/>
    <cellStyle name="Moeda [0]_A96Parte1" xfId="1439"/>
    <cellStyle name="Moeda_A96Parte1" xfId="1440"/>
    <cellStyle name="Moneda [0]_BALPROGRAMA2001R" xfId="1441"/>
    <cellStyle name="Moneda_BALPROGRAMA2001R" xfId="1442"/>
    <cellStyle name="MS_Arabic" xfId="1443"/>
    <cellStyle name="Neutral 2" xfId="1444"/>
    <cellStyle name="Neutral 2 2" xfId="3015"/>
    <cellStyle name="Neutral 3" xfId="3884"/>
    <cellStyle name="Neutre" xfId="1445"/>
    <cellStyle name="Neutre 2" xfId="3016"/>
    <cellStyle name="Non défini" xfId="1446"/>
    <cellStyle name="Non défini 2" xfId="3017"/>
    <cellStyle name="Normal" xfId="0" builtinId="0"/>
    <cellStyle name="Normal - Style1" xfId="1447"/>
    <cellStyle name="Normal - Style1 2" xfId="3018"/>
    <cellStyle name="Normal - Style2" xfId="1448"/>
    <cellStyle name="Normal - Style2 2" xfId="3019"/>
    <cellStyle name="Normal 10" xfId="28"/>
    <cellStyle name="Normal 10 2" xfId="1449"/>
    <cellStyle name="Normal 10 2 2" xfId="3021"/>
    <cellStyle name="Normal 10 3" xfId="3020"/>
    <cellStyle name="Normal 100" xfId="29"/>
    <cellStyle name="Normal 100 2" xfId="1450"/>
    <cellStyle name="Normal 100 2 2" xfId="3023"/>
    <cellStyle name="Normal 100 3" xfId="3022"/>
    <cellStyle name="Normal 101" xfId="30"/>
    <cellStyle name="Normal 101 2" xfId="1451"/>
    <cellStyle name="Normal 101 2 2" xfId="3025"/>
    <cellStyle name="Normal 101 3" xfId="3024"/>
    <cellStyle name="Normal 102" xfId="31"/>
    <cellStyle name="Normal 102 2" xfId="1452"/>
    <cellStyle name="Normal 102 2 2" xfId="3027"/>
    <cellStyle name="Normal 102 3" xfId="3026"/>
    <cellStyle name="Normal 103" xfId="32"/>
    <cellStyle name="Normal 103 2" xfId="1453"/>
    <cellStyle name="Normal 103 2 2" xfId="3029"/>
    <cellStyle name="Normal 103 3" xfId="3028"/>
    <cellStyle name="Normal 104" xfId="33"/>
    <cellStyle name="Normal 104 2" xfId="1454"/>
    <cellStyle name="Normal 104 2 2" xfId="3031"/>
    <cellStyle name="Normal 104 3" xfId="3030"/>
    <cellStyle name="Normal 105" xfId="34"/>
    <cellStyle name="Normal 105 2" xfId="1455"/>
    <cellStyle name="Normal 105 2 2" xfId="3033"/>
    <cellStyle name="Normal 105 3" xfId="3032"/>
    <cellStyle name="Normal 106" xfId="35"/>
    <cellStyle name="Normal 106 2" xfId="1456"/>
    <cellStyle name="Normal 106 2 2" xfId="3035"/>
    <cellStyle name="Normal 106 3" xfId="3034"/>
    <cellStyle name="Normal 107" xfId="36"/>
    <cellStyle name="Normal 107 2" xfId="1457"/>
    <cellStyle name="Normal 107 2 2" xfId="3037"/>
    <cellStyle name="Normal 107 3" xfId="3036"/>
    <cellStyle name="Normal 108" xfId="37"/>
    <cellStyle name="Normal 108 2" xfId="1458"/>
    <cellStyle name="Normal 108 2 2" xfId="3039"/>
    <cellStyle name="Normal 108 3" xfId="3038"/>
    <cellStyle name="Normal 109" xfId="38"/>
    <cellStyle name="Normal 109 2" xfId="1459"/>
    <cellStyle name="Normal 109 2 2" xfId="3041"/>
    <cellStyle name="Normal 109 3" xfId="3040"/>
    <cellStyle name="Normal 11" xfId="39"/>
    <cellStyle name="Normal 11 2" xfId="1460"/>
    <cellStyle name="Normal 11 2 2" xfId="3043"/>
    <cellStyle name="Normal 11 3" xfId="1461"/>
    <cellStyle name="Normal 11 3 2" xfId="3044"/>
    <cellStyle name="Normal 11 4" xfId="3042"/>
    <cellStyle name="Normal 110" xfId="40"/>
    <cellStyle name="Normal 110 2" xfId="1462"/>
    <cellStyle name="Normal 110 2 2" xfId="3046"/>
    <cellStyle name="Normal 110 3" xfId="3045"/>
    <cellStyle name="Normal 111" xfId="41"/>
    <cellStyle name="Normal 111 2" xfId="1463"/>
    <cellStyle name="Normal 111 2 2" xfId="3048"/>
    <cellStyle name="Normal 111 3" xfId="3047"/>
    <cellStyle name="Normal 112" xfId="42"/>
    <cellStyle name="Normal 112 2" xfId="1464"/>
    <cellStyle name="Normal 112 2 2" xfId="3050"/>
    <cellStyle name="Normal 112 3" xfId="3049"/>
    <cellStyle name="Normal 113" xfId="43"/>
    <cellStyle name="Normal 113 2" xfId="1465"/>
    <cellStyle name="Normal 113 2 2" xfId="3052"/>
    <cellStyle name="Normal 113 3" xfId="3051"/>
    <cellStyle name="Normal 114" xfId="44"/>
    <cellStyle name="Normal 114 2" xfId="1466"/>
    <cellStyle name="Normal 114 2 2" xfId="3054"/>
    <cellStyle name="Normal 114 3" xfId="3053"/>
    <cellStyle name="Normal 115" xfId="45"/>
    <cellStyle name="Normal 115 2" xfId="1467"/>
    <cellStyle name="Normal 115 2 2" xfId="3056"/>
    <cellStyle name="Normal 115 3" xfId="3055"/>
    <cellStyle name="Normal 116" xfId="46"/>
    <cellStyle name="Normal 116 2" xfId="1468"/>
    <cellStyle name="Normal 116 2 2" xfId="3058"/>
    <cellStyle name="Normal 116 3" xfId="3057"/>
    <cellStyle name="Normal 117" xfId="47"/>
    <cellStyle name="Normal 117 2" xfId="1469"/>
    <cellStyle name="Normal 117 2 2" xfId="3060"/>
    <cellStyle name="Normal 117 3" xfId="3059"/>
    <cellStyle name="Normal 118" xfId="48"/>
    <cellStyle name="Normal 118 2" xfId="1470"/>
    <cellStyle name="Normal 118 2 2" xfId="3062"/>
    <cellStyle name="Normal 118 3" xfId="3061"/>
    <cellStyle name="Normal 119" xfId="49"/>
    <cellStyle name="Normal 119 2" xfId="1471"/>
    <cellStyle name="Normal 119 2 2" xfId="3064"/>
    <cellStyle name="Normal 119 3" xfId="3063"/>
    <cellStyle name="Normal 12" xfId="50"/>
    <cellStyle name="Normal 12 2" xfId="324"/>
    <cellStyle name="Normal 12 2 2" xfId="3066"/>
    <cellStyle name="Normal 12 3" xfId="1472"/>
    <cellStyle name="Normal 12 3 2" xfId="3067"/>
    <cellStyle name="Normal 12 4" xfId="3065"/>
    <cellStyle name="Normal 120" xfId="51"/>
    <cellStyle name="Normal 120 2" xfId="1473"/>
    <cellStyle name="Normal 120 2 2" xfId="3069"/>
    <cellStyle name="Normal 120 3" xfId="3068"/>
    <cellStyle name="Normal 121" xfId="52"/>
    <cellStyle name="Normal 121 2" xfId="1474"/>
    <cellStyle name="Normal 121 2 2" xfId="3071"/>
    <cellStyle name="Normal 121 3" xfId="3070"/>
    <cellStyle name="Normal 122" xfId="53"/>
    <cellStyle name="Normal 122 2" xfId="1475"/>
    <cellStyle name="Normal 122 2 2" xfId="3073"/>
    <cellStyle name="Normal 122 3" xfId="3072"/>
    <cellStyle name="Normal 123" xfId="54"/>
    <cellStyle name="Normal 123 2" xfId="1476"/>
    <cellStyle name="Normal 123 2 2" xfId="3075"/>
    <cellStyle name="Normal 123 3" xfId="3074"/>
    <cellStyle name="Normal 124" xfId="55"/>
    <cellStyle name="Normal 124 2" xfId="1477"/>
    <cellStyle name="Normal 124 2 2" xfId="3077"/>
    <cellStyle name="Normal 124 3" xfId="3076"/>
    <cellStyle name="Normal 125" xfId="56"/>
    <cellStyle name="Normal 125 2" xfId="1478"/>
    <cellStyle name="Normal 125 2 2" xfId="3079"/>
    <cellStyle name="Normal 125 3" xfId="3078"/>
    <cellStyle name="Normal 126" xfId="57"/>
    <cellStyle name="Normal 126 2" xfId="1479"/>
    <cellStyle name="Normal 126 2 2" xfId="3081"/>
    <cellStyle name="Normal 126 3" xfId="3080"/>
    <cellStyle name="Normal 127" xfId="58"/>
    <cellStyle name="Normal 127 2" xfId="1480"/>
    <cellStyle name="Normal 127 2 2" xfId="3083"/>
    <cellStyle name="Normal 127 3" xfId="3082"/>
    <cellStyle name="Normal 128" xfId="59"/>
    <cellStyle name="Normal 128 2" xfId="1481"/>
    <cellStyle name="Normal 128 2 2" xfId="3085"/>
    <cellStyle name="Normal 128 3" xfId="3084"/>
    <cellStyle name="Normal 129" xfId="60"/>
    <cellStyle name="Normal 129 2" xfId="1482"/>
    <cellStyle name="Normal 129 2 2" xfId="3087"/>
    <cellStyle name="Normal 129 3" xfId="3086"/>
    <cellStyle name="Normal 13" xfId="61"/>
    <cellStyle name="Normal 13 2" xfId="1483"/>
    <cellStyle name="Normal 13 2 2" xfId="3089"/>
    <cellStyle name="Normal 13 3" xfId="1484"/>
    <cellStyle name="Normal 13 3 2" xfId="3090"/>
    <cellStyle name="Normal 13 4" xfId="3088"/>
    <cellStyle name="Normal 130" xfId="62"/>
    <cellStyle name="Normal 130 2" xfId="1485"/>
    <cellStyle name="Normal 130 2 2" xfId="3092"/>
    <cellStyle name="Normal 130 3" xfId="3091"/>
    <cellStyle name="Normal 131" xfId="63"/>
    <cellStyle name="Normal 131 2" xfId="1486"/>
    <cellStyle name="Normal 131 2 2" xfId="3094"/>
    <cellStyle name="Normal 131 3" xfId="3093"/>
    <cellStyle name="Normal 132" xfId="64"/>
    <cellStyle name="Normal 132 2" xfId="1487"/>
    <cellStyle name="Normal 132 2 2" xfId="3096"/>
    <cellStyle name="Normal 132 3" xfId="3095"/>
    <cellStyle name="Normal 133" xfId="65"/>
    <cellStyle name="Normal 133 2" xfId="1488"/>
    <cellStyle name="Normal 133 2 2" xfId="3098"/>
    <cellStyle name="Normal 133 3" xfId="3097"/>
    <cellStyle name="Normal 134" xfId="66"/>
    <cellStyle name="Normal 134 2" xfId="1489"/>
    <cellStyle name="Normal 134 2 2" xfId="3100"/>
    <cellStyle name="Normal 134 3" xfId="3099"/>
    <cellStyle name="Normal 135" xfId="67"/>
    <cellStyle name="Normal 135 2" xfId="1490"/>
    <cellStyle name="Normal 135 2 2" xfId="3102"/>
    <cellStyle name="Normal 135 3" xfId="3101"/>
    <cellStyle name="Normal 136" xfId="68"/>
    <cellStyle name="Normal 136 2" xfId="1491"/>
    <cellStyle name="Normal 136 2 2" xfId="3104"/>
    <cellStyle name="Normal 136 3" xfId="3103"/>
    <cellStyle name="Normal 137" xfId="69"/>
    <cellStyle name="Normal 137 2" xfId="1492"/>
    <cellStyle name="Normal 137 2 2" xfId="3106"/>
    <cellStyle name="Normal 137 3" xfId="3105"/>
    <cellStyle name="Normal 138" xfId="70"/>
    <cellStyle name="Normal 138 2" xfId="1493"/>
    <cellStyle name="Normal 138 2 2" xfId="3108"/>
    <cellStyle name="Normal 138 3" xfId="3107"/>
    <cellStyle name="Normal 139" xfId="71"/>
    <cellStyle name="Normal 139 2" xfId="1494"/>
    <cellStyle name="Normal 139 2 2" xfId="3110"/>
    <cellStyle name="Normal 139 3" xfId="3111"/>
    <cellStyle name="Normal 139 4" xfId="3109"/>
    <cellStyle name="Normal 14" xfId="72"/>
    <cellStyle name="Normal 14 2" xfId="1495"/>
    <cellStyle name="Normal 14 2 2" xfId="3113"/>
    <cellStyle name="Normal 14 3" xfId="3112"/>
    <cellStyle name="Normal 140" xfId="73"/>
    <cellStyle name="Normal 140 2" xfId="1496"/>
    <cellStyle name="Normal 140 2 2" xfId="3115"/>
    <cellStyle name="Normal 140 3" xfId="3114"/>
    <cellStyle name="Normal 141" xfId="74"/>
    <cellStyle name="Normal 141 2" xfId="1497"/>
    <cellStyle name="Normal 141 2 2" xfId="3117"/>
    <cellStyle name="Normal 141 3" xfId="3116"/>
    <cellStyle name="Normal 142" xfId="75"/>
    <cellStyle name="Normal 142 2" xfId="1498"/>
    <cellStyle name="Normal 142 2 2" xfId="3119"/>
    <cellStyle name="Normal 142 3" xfId="3118"/>
    <cellStyle name="Normal 143" xfId="76"/>
    <cellStyle name="Normal 143 2" xfId="1499"/>
    <cellStyle name="Normal 143 2 2" xfId="3121"/>
    <cellStyle name="Normal 143 3" xfId="3120"/>
    <cellStyle name="Normal 144" xfId="77"/>
    <cellStyle name="Normal 144 2" xfId="1500"/>
    <cellStyle name="Normal 144 2 2" xfId="3123"/>
    <cellStyle name="Normal 144 3" xfId="3122"/>
    <cellStyle name="Normal 145" xfId="78"/>
    <cellStyle name="Normal 145 2" xfId="1501"/>
    <cellStyle name="Normal 145 2 2" xfId="3125"/>
    <cellStyle name="Normal 145 3" xfId="3124"/>
    <cellStyle name="Normal 146" xfId="79"/>
    <cellStyle name="Normal 146 2" xfId="1502"/>
    <cellStyle name="Normal 146 2 2" xfId="3127"/>
    <cellStyle name="Normal 146 3" xfId="3126"/>
    <cellStyle name="Normal 147" xfId="80"/>
    <cellStyle name="Normal 147 2" xfId="1503"/>
    <cellStyle name="Normal 147 2 2" xfId="3129"/>
    <cellStyle name="Normal 147 3" xfId="3128"/>
    <cellStyle name="Normal 148" xfId="81"/>
    <cellStyle name="Normal 148 2" xfId="1504"/>
    <cellStyle name="Normal 148 2 2" xfId="3131"/>
    <cellStyle name="Normal 148 3" xfId="3130"/>
    <cellStyle name="Normal 149" xfId="82"/>
    <cellStyle name="Normal 149 2" xfId="1505"/>
    <cellStyle name="Normal 149 2 2" xfId="3133"/>
    <cellStyle name="Normal 149 3" xfId="3132"/>
    <cellStyle name="Normal 15" xfId="83"/>
    <cellStyle name="Normal 15 2" xfId="1506"/>
    <cellStyle name="Normal 15 2 2" xfId="3135"/>
    <cellStyle name="Normal 15 3" xfId="3134"/>
    <cellStyle name="Normal 150" xfId="84"/>
    <cellStyle name="Normal 150 2" xfId="1507"/>
    <cellStyle name="Normal 150 2 2" xfId="3137"/>
    <cellStyle name="Normal 150 3" xfId="3136"/>
    <cellStyle name="Normal 151" xfId="85"/>
    <cellStyle name="Normal 151 2" xfId="1508"/>
    <cellStyle name="Normal 151 2 2" xfId="3139"/>
    <cellStyle name="Normal 151 3" xfId="3138"/>
    <cellStyle name="Normal 152" xfId="86"/>
    <cellStyle name="Normal 152 2" xfId="1509"/>
    <cellStyle name="Normal 152 2 2" xfId="3141"/>
    <cellStyle name="Normal 152 3" xfId="3140"/>
    <cellStyle name="Normal 153" xfId="87"/>
    <cellStyle name="Normal 153 2" xfId="1510"/>
    <cellStyle name="Normal 153 2 2" xfId="3143"/>
    <cellStyle name="Normal 153 3" xfId="3142"/>
    <cellStyle name="Normal 154" xfId="88"/>
    <cellStyle name="Normal 154 2" xfId="1511"/>
    <cellStyle name="Normal 154 2 2" xfId="3145"/>
    <cellStyle name="Normal 154 3" xfId="3144"/>
    <cellStyle name="Normal 155" xfId="89"/>
    <cellStyle name="Normal 155 2" xfId="1512"/>
    <cellStyle name="Normal 155 2 2" xfId="3147"/>
    <cellStyle name="Normal 155 3" xfId="3146"/>
    <cellStyle name="Normal 156" xfId="90"/>
    <cellStyle name="Normal 156 2" xfId="1513"/>
    <cellStyle name="Normal 156 2 2" xfId="3149"/>
    <cellStyle name="Normal 156 3" xfId="3148"/>
    <cellStyle name="Normal 157" xfId="91"/>
    <cellStyle name="Normal 157 2" xfId="3150"/>
    <cellStyle name="Normal 158" xfId="92"/>
    <cellStyle name="Normal 158 2" xfId="3151"/>
    <cellStyle name="Normal 159" xfId="93"/>
    <cellStyle name="Normal 159 2" xfId="3152"/>
    <cellStyle name="Normal 16" xfId="94"/>
    <cellStyle name="Normal 16 2" xfId="1514"/>
    <cellStyle name="Normal 16 2 2" xfId="3154"/>
    <cellStyle name="Normal 16 3" xfId="3153"/>
    <cellStyle name="Normal 160" xfId="95"/>
    <cellStyle name="Normal 160 2" xfId="3155"/>
    <cellStyle name="Normal 161" xfId="96"/>
    <cellStyle name="Normal 161 2" xfId="3156"/>
    <cellStyle name="Normal 162" xfId="97"/>
    <cellStyle name="Normal 162 2" xfId="3157"/>
    <cellStyle name="Normal 163" xfId="98"/>
    <cellStyle name="Normal 163 2" xfId="3158"/>
    <cellStyle name="Normal 164" xfId="99"/>
    <cellStyle name="Normal 164 2" xfId="3159"/>
    <cellStyle name="Normal 165" xfId="100"/>
    <cellStyle name="Normal 165 2" xfId="3160"/>
    <cellStyle name="Normal 166" xfId="101"/>
    <cellStyle name="Normal 166 2" xfId="3161"/>
    <cellStyle name="Normal 167" xfId="102"/>
    <cellStyle name="Normal 167 2" xfId="3162"/>
    <cellStyle name="Normal 168" xfId="103"/>
    <cellStyle name="Normal 168 2" xfId="3163"/>
    <cellStyle name="Normal 169" xfId="104"/>
    <cellStyle name="Normal 169 2" xfId="3164"/>
    <cellStyle name="Normal 17" xfId="105"/>
    <cellStyle name="Normal 17 2" xfId="1515"/>
    <cellStyle name="Normal 17 2 2" xfId="3166"/>
    <cellStyle name="Normal 17 3" xfId="3165"/>
    <cellStyle name="Normal 170" xfId="106"/>
    <cellStyle name="Normal 170 2" xfId="3167"/>
    <cellStyle name="Normal 171" xfId="107"/>
    <cellStyle name="Normal 171 2" xfId="3168"/>
    <cellStyle name="Normal 172" xfId="108"/>
    <cellStyle name="Normal 172 2" xfId="3169"/>
    <cellStyle name="Normal 173" xfId="109"/>
    <cellStyle name="Normal 173 2" xfId="3170"/>
    <cellStyle name="Normal 174" xfId="110"/>
    <cellStyle name="Normal 174 2" xfId="3171"/>
    <cellStyle name="Normal 175" xfId="111"/>
    <cellStyle name="Normal 175 2" xfId="3172"/>
    <cellStyle name="Normal 176" xfId="112"/>
    <cellStyle name="Normal 176 2" xfId="3173"/>
    <cellStyle name="Normal 177" xfId="113"/>
    <cellStyle name="Normal 177 2" xfId="3174"/>
    <cellStyle name="Normal 178" xfId="114"/>
    <cellStyle name="Normal 178 2" xfId="3175"/>
    <cellStyle name="Normal 179" xfId="115"/>
    <cellStyle name="Normal 179 2" xfId="3176"/>
    <cellStyle name="Normal 18" xfId="116"/>
    <cellStyle name="Normal 18 2" xfId="1516"/>
    <cellStyle name="Normal 18 2 2" xfId="3178"/>
    <cellStyle name="Normal 18 3" xfId="3177"/>
    <cellStyle name="Normal 180" xfId="117"/>
    <cellStyle name="Normal 180 2" xfId="3179"/>
    <cellStyle name="Normal 181" xfId="118"/>
    <cellStyle name="Normal 181 2" xfId="3180"/>
    <cellStyle name="Normal 182" xfId="119"/>
    <cellStyle name="Normal 182 2" xfId="3181"/>
    <cellStyle name="Normal 183" xfId="120"/>
    <cellStyle name="Normal 183 2" xfId="3182"/>
    <cellStyle name="Normal 184" xfId="121"/>
    <cellStyle name="Normal 184 2" xfId="3183"/>
    <cellStyle name="Normal 185" xfId="122"/>
    <cellStyle name="Normal 185 2" xfId="3184"/>
    <cellStyle name="Normal 186" xfId="123"/>
    <cellStyle name="Normal 186 2" xfId="3185"/>
    <cellStyle name="Normal 187" xfId="124"/>
    <cellStyle name="Normal 187 2" xfId="3186"/>
    <cellStyle name="Normal 188" xfId="125"/>
    <cellStyle name="Normal 188 2" xfId="3187"/>
    <cellStyle name="Normal 189" xfId="126"/>
    <cellStyle name="Normal 189 2" xfId="3188"/>
    <cellStyle name="Normal 19" xfId="127"/>
    <cellStyle name="Normal 19 2" xfId="1517"/>
    <cellStyle name="Normal 19 2 2" xfId="3190"/>
    <cellStyle name="Normal 19 3" xfId="3189"/>
    <cellStyle name="Normal 190" xfId="128"/>
    <cellStyle name="Normal 190 2" xfId="3191"/>
    <cellStyle name="Normal 191" xfId="129"/>
    <cellStyle name="Normal 191 2" xfId="3192"/>
    <cellStyle name="Normal 192" xfId="130"/>
    <cellStyle name="Normal 192 2" xfId="3193"/>
    <cellStyle name="Normal 193" xfId="131"/>
    <cellStyle name="Normal 193 2" xfId="3194"/>
    <cellStyle name="Normal 194" xfId="132"/>
    <cellStyle name="Normal 194 2" xfId="3195"/>
    <cellStyle name="Normal 195" xfId="133"/>
    <cellStyle name="Normal 195 2" xfId="3196"/>
    <cellStyle name="Normal 196" xfId="134"/>
    <cellStyle name="Normal 196 2" xfId="3197"/>
    <cellStyle name="Normal 197" xfId="135"/>
    <cellStyle name="Normal 197 2" xfId="3198"/>
    <cellStyle name="Normal 198" xfId="136"/>
    <cellStyle name="Normal 198 2" xfId="3199"/>
    <cellStyle name="Normal 199" xfId="137"/>
    <cellStyle name="Normal 199 2" xfId="3200"/>
    <cellStyle name="Normal 2" xfId="138"/>
    <cellStyle name="Normal 2 10" xfId="1518"/>
    <cellStyle name="Normal 2 10 2" xfId="1519"/>
    <cellStyle name="Normal 2 10 2 2" xfId="3203"/>
    <cellStyle name="Normal 2 10 3" xfId="3202"/>
    <cellStyle name="Normal 2 11" xfId="1520"/>
    <cellStyle name="Normal 2 11 2" xfId="3204"/>
    <cellStyle name="Normal 2 12" xfId="1521"/>
    <cellStyle name="Normal 2 12 2" xfId="3205"/>
    <cellStyle name="Normal 2 13" xfId="1935"/>
    <cellStyle name="Normal 2 2" xfId="139"/>
    <cellStyle name="Normal 2 2 2" xfId="140"/>
    <cellStyle name="Normal 2 2 2 2" xfId="1522"/>
    <cellStyle name="Normal 2 2 2 2 2" xfId="3207"/>
    <cellStyle name="Normal 2 2 2 3" xfId="1523"/>
    <cellStyle name="Normal 2 2 2 3 2" xfId="3208"/>
    <cellStyle name="Normal 2 2 2 4" xfId="1927"/>
    <cellStyle name="Normal 2 2 2 5" xfId="3206"/>
    <cellStyle name="Normal 2 2 3" xfId="316"/>
    <cellStyle name="Normal 2 2 3 2" xfId="1928"/>
    <cellStyle name="Normal 2 2 3 3" xfId="3209"/>
    <cellStyle name="Normal 2 2 4" xfId="1524"/>
    <cellStyle name="Normal 2 2 4 2" xfId="3210"/>
    <cellStyle name="Normal 2 2 5" xfId="1926"/>
    <cellStyle name="Normal 2 2 5 2" xfId="3654"/>
    <cellStyle name="Normal 2 2 6" xfId="3201"/>
    <cellStyle name="Normal 2 3" xfId="141"/>
    <cellStyle name="Normal 2 3 10" xfId="1525"/>
    <cellStyle name="Normal 2 3 10 2" xfId="3211"/>
    <cellStyle name="Normal 2 3 11" xfId="1526"/>
    <cellStyle name="Normal 2 3 11 2" xfId="3212"/>
    <cellStyle name="Normal 2 3 12" xfId="1527"/>
    <cellStyle name="Normal 2 3 12 2" xfId="3213"/>
    <cellStyle name="Normal 2 3 13" xfId="1528"/>
    <cellStyle name="Normal 2 3 13 2" xfId="3214"/>
    <cellStyle name="Normal 2 3 14" xfId="1529"/>
    <cellStyle name="Normal 2 3 14 2" xfId="3215"/>
    <cellStyle name="Normal 2 3 15" xfId="1530"/>
    <cellStyle name="Normal 2 3 15 2" xfId="3216"/>
    <cellStyle name="Normal 2 3 16" xfId="1531"/>
    <cellStyle name="Normal 2 3 16 2" xfId="3217"/>
    <cellStyle name="Normal 2 3 17" xfId="1532"/>
    <cellStyle name="Normal 2 3 17 2" xfId="3218"/>
    <cellStyle name="Normal 2 3 18" xfId="1533"/>
    <cellStyle name="Normal 2 3 18 2" xfId="3219"/>
    <cellStyle name="Normal 2 3 19" xfId="1937"/>
    <cellStyle name="Normal 2 3 2" xfId="1534"/>
    <cellStyle name="Normal 2 3 2 10" xfId="1535"/>
    <cellStyle name="Normal 2 3 2 10 2" xfId="3221"/>
    <cellStyle name="Normal 2 3 2 11" xfId="1536"/>
    <cellStyle name="Normal 2 3 2 11 2" xfId="3222"/>
    <cellStyle name="Normal 2 3 2 12" xfId="1537"/>
    <cellStyle name="Normal 2 3 2 12 2" xfId="3223"/>
    <cellStyle name="Normal 2 3 2 13" xfId="1538"/>
    <cellStyle name="Normal 2 3 2 13 2" xfId="3224"/>
    <cellStyle name="Normal 2 3 2 14" xfId="1539"/>
    <cellStyle name="Normal 2 3 2 14 2" xfId="3225"/>
    <cellStyle name="Normal 2 3 2 15" xfId="1540"/>
    <cellStyle name="Normal 2 3 2 15 2" xfId="3226"/>
    <cellStyle name="Normal 2 3 2 16" xfId="1541"/>
    <cellStyle name="Normal 2 3 2 16 2" xfId="3227"/>
    <cellStyle name="Normal 2 3 2 17" xfId="1542"/>
    <cellStyle name="Normal 2 3 2 17 2" xfId="3228"/>
    <cellStyle name="Normal 2 3 2 18" xfId="1543"/>
    <cellStyle name="Normal 2 3 2 18 2" xfId="3229"/>
    <cellStyle name="Normal 2 3 2 19" xfId="1544"/>
    <cellStyle name="Normal 2 3 2 19 2" xfId="3230"/>
    <cellStyle name="Normal 2 3 2 2" xfId="1545"/>
    <cellStyle name="Normal 2 3 2 2 10" xfId="1546"/>
    <cellStyle name="Normal 2 3 2 2 10 2" xfId="3232"/>
    <cellStyle name="Normal 2 3 2 2 11" xfId="1547"/>
    <cellStyle name="Normal 2 3 2 2 11 2" xfId="3233"/>
    <cellStyle name="Normal 2 3 2 2 12" xfId="1548"/>
    <cellStyle name="Normal 2 3 2 2 12 2" xfId="3234"/>
    <cellStyle name="Normal 2 3 2 2 13" xfId="1549"/>
    <cellStyle name="Normal 2 3 2 2 13 2" xfId="3235"/>
    <cellStyle name="Normal 2 3 2 2 14" xfId="1550"/>
    <cellStyle name="Normal 2 3 2 2 14 2" xfId="3236"/>
    <cellStyle name="Normal 2 3 2 2 15" xfId="1551"/>
    <cellStyle name="Normal 2 3 2 2 15 2" xfId="3237"/>
    <cellStyle name="Normal 2 3 2 2 16" xfId="1552"/>
    <cellStyle name="Normal 2 3 2 2 16 2" xfId="3238"/>
    <cellStyle name="Normal 2 3 2 2 17" xfId="1553"/>
    <cellStyle name="Normal 2 3 2 2 17 2" xfId="3239"/>
    <cellStyle name="Normal 2 3 2 2 18" xfId="3231"/>
    <cellStyle name="Normal 2 3 2 2 2" xfId="1554"/>
    <cellStyle name="Normal 2 3 2 2 2 2" xfId="1555"/>
    <cellStyle name="Normal 2 3 2 2 2 2 2" xfId="3241"/>
    <cellStyle name="Normal 2 3 2 2 2 3" xfId="1556"/>
    <cellStyle name="Normal 2 3 2 2 2 3 2" xfId="3242"/>
    <cellStyle name="Normal 2 3 2 2 2 4" xfId="1557"/>
    <cellStyle name="Normal 2 3 2 2 2 4 2" xfId="3243"/>
    <cellStyle name="Normal 2 3 2 2 2 5" xfId="1558"/>
    <cellStyle name="Normal 2 3 2 2 2 5 2" xfId="3244"/>
    <cellStyle name="Normal 2 3 2 2 2 6" xfId="1559"/>
    <cellStyle name="Normal 2 3 2 2 2 6 2" xfId="3245"/>
    <cellStyle name="Normal 2 3 2 2 2 7" xfId="1560"/>
    <cellStyle name="Normal 2 3 2 2 2 7 2" xfId="3246"/>
    <cellStyle name="Normal 2 3 2 2 2 8" xfId="1561"/>
    <cellStyle name="Normal 2 3 2 2 2 8 2" xfId="3247"/>
    <cellStyle name="Normal 2 3 2 2 2 9" xfId="3240"/>
    <cellStyle name="Normal 2 3 2 2 3" xfId="1562"/>
    <cellStyle name="Normal 2 3 2 2 3 2" xfId="3248"/>
    <cellStyle name="Normal 2 3 2 2 4" xfId="1563"/>
    <cellStyle name="Normal 2 3 2 2 4 2" xfId="3249"/>
    <cellStyle name="Normal 2 3 2 2 5" xfId="1564"/>
    <cellStyle name="Normal 2 3 2 2 5 2" xfId="3250"/>
    <cellStyle name="Normal 2 3 2 2 6" xfId="1565"/>
    <cellStyle name="Normal 2 3 2 2 6 2" xfId="3251"/>
    <cellStyle name="Normal 2 3 2 2 7" xfId="1566"/>
    <cellStyle name="Normal 2 3 2 2 7 2" xfId="3252"/>
    <cellStyle name="Normal 2 3 2 2 8" xfId="1567"/>
    <cellStyle name="Normal 2 3 2 2 8 2" xfId="3253"/>
    <cellStyle name="Normal 2 3 2 2 9" xfId="1568"/>
    <cellStyle name="Normal 2 3 2 2 9 2" xfId="3254"/>
    <cellStyle name="Normal 2 3 2 20" xfId="1569"/>
    <cellStyle name="Normal 2 3 2 20 2" xfId="3255"/>
    <cellStyle name="Normal 2 3 2 21" xfId="1570"/>
    <cellStyle name="Normal 2 3 2 21 2" xfId="3256"/>
    <cellStyle name="Normal 2 3 2 22" xfId="3220"/>
    <cellStyle name="Normal 2 3 2 3" xfId="1571"/>
    <cellStyle name="Normal 2 3 2 3 2" xfId="3257"/>
    <cellStyle name="Normal 2 3 2 4" xfId="1572"/>
    <cellStyle name="Normal 2 3 2 4 2" xfId="3258"/>
    <cellStyle name="Normal 2 3 2 5" xfId="1573"/>
    <cellStyle name="Normal 2 3 2 5 2" xfId="3259"/>
    <cellStyle name="Normal 2 3 2 6" xfId="1574"/>
    <cellStyle name="Normal 2 3 2 6 2" xfId="3260"/>
    <cellStyle name="Normal 2 3 2 7" xfId="1575"/>
    <cellStyle name="Normal 2 3 2 7 2" xfId="3261"/>
    <cellStyle name="Normal 2 3 2 8" xfId="1576"/>
    <cellStyle name="Normal 2 3 2 8 2" xfId="3262"/>
    <cellStyle name="Normal 2 3 2 9" xfId="1577"/>
    <cellStyle name="Normal 2 3 2 9 2" xfId="3263"/>
    <cellStyle name="Normal 2 3 3" xfId="1578"/>
    <cellStyle name="Normal 2 3 3 2" xfId="3264"/>
    <cellStyle name="Normal 2 3 4" xfId="1579"/>
    <cellStyle name="Normal 2 3 4 2" xfId="3265"/>
    <cellStyle name="Normal 2 3 5" xfId="1580"/>
    <cellStyle name="Normal 2 3 5 10" xfId="1581"/>
    <cellStyle name="Normal 2 3 5 10 2" xfId="3267"/>
    <cellStyle name="Normal 2 3 5 11" xfId="1582"/>
    <cellStyle name="Normal 2 3 5 11 2" xfId="3268"/>
    <cellStyle name="Normal 2 3 5 12" xfId="3266"/>
    <cellStyle name="Normal 2 3 5 2" xfId="1583"/>
    <cellStyle name="Normal 2 3 5 2 2" xfId="3269"/>
    <cellStyle name="Normal 2 3 5 3" xfId="1584"/>
    <cellStyle name="Normal 2 3 5 3 2" xfId="3270"/>
    <cellStyle name="Normal 2 3 5 4" xfId="1585"/>
    <cellStyle name="Normal 2 3 5 4 2" xfId="3271"/>
    <cellStyle name="Normal 2 3 5 5" xfId="1586"/>
    <cellStyle name="Normal 2 3 5 5 2" xfId="3272"/>
    <cellStyle name="Normal 2 3 5 6" xfId="1587"/>
    <cellStyle name="Normal 2 3 5 6 2" xfId="3273"/>
    <cellStyle name="Normal 2 3 5 7" xfId="1588"/>
    <cellStyle name="Normal 2 3 5 7 2" xfId="3274"/>
    <cellStyle name="Normal 2 3 5 8" xfId="1589"/>
    <cellStyle name="Normal 2 3 5 8 2" xfId="3275"/>
    <cellStyle name="Normal 2 3 5 9" xfId="1590"/>
    <cellStyle name="Normal 2 3 5 9 2" xfId="3276"/>
    <cellStyle name="Normal 2 3 6" xfId="1591"/>
    <cellStyle name="Normal 2 3 6 2" xfId="3277"/>
    <cellStyle name="Normal 2 3 7" xfId="1592"/>
    <cellStyle name="Normal 2 3 7 2" xfId="3278"/>
    <cellStyle name="Normal 2 3 8" xfId="1593"/>
    <cellStyle name="Normal 2 3 8 2" xfId="3279"/>
    <cellStyle name="Normal 2 3 9" xfId="1594"/>
    <cellStyle name="Normal 2 3 9 2" xfId="3280"/>
    <cellStyle name="Normal 2 4" xfId="142"/>
    <cellStyle name="Normal 2 4 10" xfId="1595"/>
    <cellStyle name="Normal 2 4 10 2" xfId="3282"/>
    <cellStyle name="Normal 2 4 11" xfId="1596"/>
    <cellStyle name="Normal 2 4 11 2" xfId="3283"/>
    <cellStyle name="Normal 2 4 12" xfId="1597"/>
    <cellStyle name="Normal 2 4 12 2" xfId="3284"/>
    <cellStyle name="Normal 2 4 13" xfId="1598"/>
    <cellStyle name="Normal 2 4 13 2" xfId="3285"/>
    <cellStyle name="Normal 2 4 14" xfId="1599"/>
    <cellStyle name="Normal 2 4 14 2" xfId="3286"/>
    <cellStyle name="Normal 2 4 15" xfId="1600"/>
    <cellStyle name="Normal 2 4 15 2" xfId="3287"/>
    <cellStyle name="Normal 2 4 16" xfId="1601"/>
    <cellStyle name="Normal 2 4 16 2" xfId="3288"/>
    <cellStyle name="Normal 2 4 17" xfId="3281"/>
    <cellStyle name="Normal 2 4 2" xfId="1602"/>
    <cellStyle name="Normal 2 4 2 10" xfId="1603"/>
    <cellStyle name="Normal 2 4 2 10 2" xfId="3290"/>
    <cellStyle name="Normal 2 4 2 11" xfId="1604"/>
    <cellStyle name="Normal 2 4 2 11 2" xfId="3291"/>
    <cellStyle name="Normal 2 4 2 12" xfId="3289"/>
    <cellStyle name="Normal 2 4 2 2" xfId="1605"/>
    <cellStyle name="Normal 2 4 2 2 2" xfId="3292"/>
    <cellStyle name="Normal 2 4 2 3" xfId="1606"/>
    <cellStyle name="Normal 2 4 2 3 2" xfId="3293"/>
    <cellStyle name="Normal 2 4 2 4" xfId="1607"/>
    <cellStyle name="Normal 2 4 2 4 2" xfId="3294"/>
    <cellStyle name="Normal 2 4 2 5" xfId="1608"/>
    <cellStyle name="Normal 2 4 2 5 2" xfId="3295"/>
    <cellStyle name="Normal 2 4 2 6" xfId="1609"/>
    <cellStyle name="Normal 2 4 2 6 2" xfId="3296"/>
    <cellStyle name="Normal 2 4 2 7" xfId="1610"/>
    <cellStyle name="Normal 2 4 2 7 2" xfId="3297"/>
    <cellStyle name="Normal 2 4 2 8" xfId="1611"/>
    <cellStyle name="Normal 2 4 2 8 2" xfId="3298"/>
    <cellStyle name="Normal 2 4 2 9" xfId="1612"/>
    <cellStyle name="Normal 2 4 2 9 2" xfId="3299"/>
    <cellStyle name="Normal 2 4 3" xfId="1613"/>
    <cellStyle name="Normal 2 4 3 2" xfId="3300"/>
    <cellStyle name="Normal 2 4 4" xfId="1614"/>
    <cellStyle name="Normal 2 4 4 2" xfId="3301"/>
    <cellStyle name="Normal 2 4 5" xfId="1615"/>
    <cellStyle name="Normal 2 4 5 2" xfId="3302"/>
    <cellStyle name="Normal 2 4 6" xfId="1616"/>
    <cellStyle name="Normal 2 4 6 2" xfId="3303"/>
    <cellStyle name="Normal 2 4 7" xfId="1617"/>
    <cellStyle name="Normal 2 4 7 2" xfId="3304"/>
    <cellStyle name="Normal 2 4 8" xfId="1618"/>
    <cellStyle name="Normal 2 4 8 2" xfId="3305"/>
    <cellStyle name="Normal 2 4 9" xfId="1619"/>
    <cellStyle name="Normal 2 4 9 2" xfId="3306"/>
    <cellStyle name="Normal 2 5" xfId="143"/>
    <cellStyle name="Normal 2 5 2" xfId="1620"/>
    <cellStyle name="Normal 2 5 2 2" xfId="3308"/>
    <cellStyle name="Normal 2 5 3" xfId="3307"/>
    <cellStyle name="Normal 2 6" xfId="144"/>
    <cellStyle name="Normal 2 6 2" xfId="145"/>
    <cellStyle name="Normal 2 6 2 2" xfId="3310"/>
    <cellStyle name="Normal 2 6 3" xfId="317"/>
    <cellStyle name="Normal 2 6 3 2" xfId="3311"/>
    <cellStyle name="Normal 2 6 4" xfId="1621"/>
    <cellStyle name="Normal 2 6 4 2" xfId="3312"/>
    <cellStyle name="Normal 2 6 5" xfId="3309"/>
    <cellStyle name="Normal 2 7" xfId="146"/>
    <cellStyle name="Normal 2 7 2" xfId="1622"/>
    <cellStyle name="Normal 2 7 2 2" xfId="3314"/>
    <cellStyle name="Normal 2 7 3" xfId="3313"/>
    <cellStyle name="Normal 2 8" xfId="326"/>
    <cellStyle name="Normal 2 8 2" xfId="1623"/>
    <cellStyle name="Normal 2 8 2 2" xfId="3316"/>
    <cellStyle name="Normal 2 8 3" xfId="1624"/>
    <cellStyle name="Normal 2 8 3 2" xfId="3317"/>
    <cellStyle name="Normal 2 8 4" xfId="3315"/>
    <cellStyle name="Normal 2 9" xfId="1625"/>
    <cellStyle name="Normal 2 9 2" xfId="1626"/>
    <cellStyle name="Normal 2 9 2 2" xfId="3319"/>
    <cellStyle name="Normal 2 9 3" xfId="3318"/>
    <cellStyle name="Normal 2_100416 ZSumary tablesvNONGROUPNEW1V (YEAR 2011)jerbi" xfId="1627"/>
    <cellStyle name="Normal 20" xfId="147"/>
    <cellStyle name="Normal 20 2" xfId="1628"/>
    <cellStyle name="Normal 20 2 2" xfId="3321"/>
    <cellStyle name="Normal 20 3" xfId="3320"/>
    <cellStyle name="Normal 200" xfId="148"/>
    <cellStyle name="Normal 200 2" xfId="3322"/>
    <cellStyle name="Normal 201" xfId="149"/>
    <cellStyle name="Normal 201 2" xfId="3323"/>
    <cellStyle name="Normal 202" xfId="150"/>
    <cellStyle name="Normal 202 2" xfId="3324"/>
    <cellStyle name="Normal 203" xfId="151"/>
    <cellStyle name="Normal 203 2" xfId="3325"/>
    <cellStyle name="Normal 204" xfId="152"/>
    <cellStyle name="Normal 204 2" xfId="3326"/>
    <cellStyle name="Normal 205" xfId="153"/>
    <cellStyle name="Normal 205 2" xfId="3327"/>
    <cellStyle name="Normal 206" xfId="154"/>
    <cellStyle name="Normal 206 2" xfId="3328"/>
    <cellStyle name="Normal 207" xfId="155"/>
    <cellStyle name="Normal 207 2" xfId="3329"/>
    <cellStyle name="Normal 208" xfId="156"/>
    <cellStyle name="Normal 208 2" xfId="3330"/>
    <cellStyle name="Normal 209" xfId="157"/>
    <cellStyle name="Normal 209 2" xfId="3331"/>
    <cellStyle name="Normal 21" xfId="158"/>
    <cellStyle name="Normal 21 2" xfId="1629"/>
    <cellStyle name="Normal 21 2 2" xfId="3333"/>
    <cellStyle name="Normal 21 3" xfId="3332"/>
    <cellStyle name="Normal 210" xfId="159"/>
    <cellStyle name="Normal 210 2" xfId="3334"/>
    <cellStyle name="Normal 211" xfId="160"/>
    <cellStyle name="Normal 211 2" xfId="3335"/>
    <cellStyle name="Normal 212" xfId="161"/>
    <cellStyle name="Normal 212 2" xfId="3336"/>
    <cellStyle name="Normal 213" xfId="162"/>
    <cellStyle name="Normal 213 2" xfId="3337"/>
    <cellStyle name="Normal 214" xfId="163"/>
    <cellStyle name="Normal 214 2" xfId="3338"/>
    <cellStyle name="Normal 215" xfId="164"/>
    <cellStyle name="Normal 215 2" xfId="3339"/>
    <cellStyle name="Normal 216" xfId="165"/>
    <cellStyle name="Normal 216 2" xfId="3340"/>
    <cellStyle name="Normal 217" xfId="166"/>
    <cellStyle name="Normal 217 2" xfId="3341"/>
    <cellStyle name="Normal 218" xfId="167"/>
    <cellStyle name="Normal 218 2" xfId="3342"/>
    <cellStyle name="Normal 219" xfId="168"/>
    <cellStyle name="Normal 219 2" xfId="3343"/>
    <cellStyle name="Normal 22" xfId="169"/>
    <cellStyle name="Normal 22 2" xfId="1630"/>
    <cellStyle name="Normal 22 2 2" xfId="3345"/>
    <cellStyle name="Normal 22 3" xfId="3344"/>
    <cellStyle name="Normal 220" xfId="170"/>
    <cellStyle name="Normal 220 2" xfId="3346"/>
    <cellStyle name="Normal 221" xfId="171"/>
    <cellStyle name="Normal 221 2" xfId="3347"/>
    <cellStyle name="Normal 222" xfId="172"/>
    <cellStyle name="Normal 222 2" xfId="3348"/>
    <cellStyle name="Normal 223" xfId="173"/>
    <cellStyle name="Normal 223 2" xfId="3349"/>
    <cellStyle name="Normal 224" xfId="174"/>
    <cellStyle name="Normal 224 2" xfId="3350"/>
    <cellStyle name="Normal 225" xfId="175"/>
    <cellStyle name="Normal 225 2" xfId="3351"/>
    <cellStyle name="Normal 226" xfId="176"/>
    <cellStyle name="Normal 226 2" xfId="3352"/>
    <cellStyle name="Normal 227" xfId="177"/>
    <cellStyle name="Normal 227 2" xfId="3353"/>
    <cellStyle name="Normal 228" xfId="178"/>
    <cellStyle name="Normal 228 2" xfId="3354"/>
    <cellStyle name="Normal 229" xfId="179"/>
    <cellStyle name="Normal 229 2" xfId="3355"/>
    <cellStyle name="Normal 23" xfId="180"/>
    <cellStyle name="Normal 23 2" xfId="1631"/>
    <cellStyle name="Normal 23 2 2" xfId="3357"/>
    <cellStyle name="Normal 23 3" xfId="3356"/>
    <cellStyle name="Normal 230" xfId="181"/>
    <cellStyle name="Normal 230 2" xfId="3358"/>
    <cellStyle name="Normal 231" xfId="182"/>
    <cellStyle name="Normal 231 2" xfId="3359"/>
    <cellStyle name="Normal 232" xfId="183"/>
    <cellStyle name="Normal 232 2" xfId="3360"/>
    <cellStyle name="Normal 233" xfId="184"/>
    <cellStyle name="Normal 233 2" xfId="3361"/>
    <cellStyle name="Normal 234" xfId="185"/>
    <cellStyle name="Normal 234 2" xfId="3362"/>
    <cellStyle name="Normal 235" xfId="186"/>
    <cellStyle name="Normal 235 2" xfId="3363"/>
    <cellStyle name="Normal 236" xfId="187"/>
    <cellStyle name="Normal 236 2" xfId="3364"/>
    <cellStyle name="Normal 237" xfId="188"/>
    <cellStyle name="Normal 237 2" xfId="3365"/>
    <cellStyle name="Normal 238" xfId="189"/>
    <cellStyle name="Normal 238 2" xfId="3366"/>
    <cellStyle name="Normal 239" xfId="190"/>
    <cellStyle name="Normal 239 2" xfId="3367"/>
    <cellStyle name="Normal 24" xfId="191"/>
    <cellStyle name="Normal 24 2" xfId="1632"/>
    <cellStyle name="Normal 24 2 2" xfId="3369"/>
    <cellStyle name="Normal 24 3" xfId="3368"/>
    <cellStyle name="Normal 240" xfId="192"/>
    <cellStyle name="Normal 240 2" xfId="3370"/>
    <cellStyle name="Normal 241" xfId="193"/>
    <cellStyle name="Normal 241 2" xfId="3371"/>
    <cellStyle name="Normal 242" xfId="194"/>
    <cellStyle name="Normal 242 2" xfId="3372"/>
    <cellStyle name="Normal 243" xfId="195"/>
    <cellStyle name="Normal 243 2" xfId="3373"/>
    <cellStyle name="Normal 244" xfId="196"/>
    <cellStyle name="Normal 244 2" xfId="3374"/>
    <cellStyle name="Normal 245" xfId="197"/>
    <cellStyle name="Normal 245 2" xfId="3375"/>
    <cellStyle name="Normal 246" xfId="198"/>
    <cellStyle name="Normal 246 2" xfId="3376"/>
    <cellStyle name="Normal 247" xfId="199"/>
    <cellStyle name="Normal 247 2" xfId="3377"/>
    <cellStyle name="Normal 248" xfId="200"/>
    <cellStyle name="Normal 248 2" xfId="3378"/>
    <cellStyle name="Normal 249" xfId="201"/>
    <cellStyle name="Normal 249 2" xfId="3379"/>
    <cellStyle name="Normal 25" xfId="202"/>
    <cellStyle name="Normal 25 2" xfId="1633"/>
    <cellStyle name="Normal 25 2 2" xfId="3381"/>
    <cellStyle name="Normal 25 3" xfId="3380"/>
    <cellStyle name="Normal 250" xfId="1634"/>
    <cellStyle name="Normal 250 2" xfId="3382"/>
    <cellStyle name="Normal 251" xfId="1635"/>
    <cellStyle name="Normal 251 2" xfId="3383"/>
    <cellStyle name="Normal 252" xfId="1636"/>
    <cellStyle name="Normal 252 2" xfId="3384"/>
    <cellStyle name="Normal 253" xfId="1637"/>
    <cellStyle name="Normal 253 2" xfId="3385"/>
    <cellStyle name="Normal 254" xfId="3386"/>
    <cellStyle name="Normal 254 2" xfId="3651"/>
    <cellStyle name="Normal 255" xfId="1638"/>
    <cellStyle name="Normal 255 2" xfId="3387"/>
    <cellStyle name="Normal 256" xfId="1934"/>
    <cellStyle name="Normal 256 2" xfId="3655"/>
    <cellStyle name="Normal 257" xfId="3672"/>
    <cellStyle name="Normal 258" xfId="3669"/>
    <cellStyle name="Normal 26" xfId="203"/>
    <cellStyle name="Normal 26 2" xfId="1639"/>
    <cellStyle name="Normal 26 2 2" xfId="3389"/>
    <cellStyle name="Normal 26 3" xfId="3388"/>
    <cellStyle name="Normal 266" xfId="1933"/>
    <cellStyle name="Normal 268" xfId="1932"/>
    <cellStyle name="Normal 27" xfId="204"/>
    <cellStyle name="Normal 27 2" xfId="1640"/>
    <cellStyle name="Normal 27 2 2" xfId="3391"/>
    <cellStyle name="Normal 27 3" xfId="3390"/>
    <cellStyle name="Normal 28" xfId="205"/>
    <cellStyle name="Normal 28 2" xfId="1641"/>
    <cellStyle name="Normal 28 2 2" xfId="3393"/>
    <cellStyle name="Normal 28 3" xfId="3392"/>
    <cellStyle name="Normal 29" xfId="206"/>
    <cellStyle name="Normal 29 2" xfId="1642"/>
    <cellStyle name="Normal 29 2 2" xfId="3395"/>
    <cellStyle name="Normal 29 3" xfId="3394"/>
    <cellStyle name="Normal 3" xfId="207"/>
    <cellStyle name="Normal 3 10" xfId="1643"/>
    <cellStyle name="Normal 3 10 2" xfId="3397"/>
    <cellStyle name="Normal 3 11" xfId="1644"/>
    <cellStyle name="Normal 3 11 2" xfId="1645"/>
    <cellStyle name="Normal 3 11 2 2" xfId="3399"/>
    <cellStyle name="Normal 3 11 3" xfId="1646"/>
    <cellStyle name="Normal 3 11 3 2" xfId="3400"/>
    <cellStyle name="Normal 3 11 4" xfId="1647"/>
    <cellStyle name="Normal 3 11 4 2" xfId="3401"/>
    <cellStyle name="Normal 3 11 5" xfId="1648"/>
    <cellStyle name="Normal 3 11 5 2" xfId="3402"/>
    <cellStyle name="Normal 3 11 6" xfId="3398"/>
    <cellStyle name="Normal 3 12" xfId="1649"/>
    <cellStyle name="Normal 3 12 2" xfId="3403"/>
    <cellStyle name="Normal 3 13" xfId="1650"/>
    <cellStyle name="Normal 3 13 2" xfId="3404"/>
    <cellStyle name="Normal 3 14" xfId="1651"/>
    <cellStyle name="Normal 3 14 2" xfId="3405"/>
    <cellStyle name="Normal 3 15" xfId="1652"/>
    <cellStyle name="Normal 3 15 2" xfId="3406"/>
    <cellStyle name="Normal 3 16" xfId="1653"/>
    <cellStyle name="Normal 3 16 2" xfId="3407"/>
    <cellStyle name="Normal 3 17" xfId="1654"/>
    <cellStyle name="Normal 3 17 2" xfId="3408"/>
    <cellStyle name="Normal 3 18" xfId="1655"/>
    <cellStyle name="Normal 3 18 2" xfId="3409"/>
    <cellStyle name="Normal 3 19" xfId="1656"/>
    <cellStyle name="Normal 3 19 2" xfId="3410"/>
    <cellStyle name="Normal 3 2" xfId="208"/>
    <cellStyle name="Normal 3 2 2" xfId="209"/>
    <cellStyle name="Normal 3 2 2 2" xfId="1657"/>
    <cellStyle name="Normal 3 2 2 2 2" xfId="3413"/>
    <cellStyle name="Normal 3 2 2 3" xfId="3412"/>
    <cellStyle name="Normal 3 2 3" xfId="318"/>
    <cellStyle name="Normal 3 2 3 2" xfId="3414"/>
    <cellStyle name="Normal 3 2 4" xfId="1658"/>
    <cellStyle name="Normal 3 2 4 2" xfId="3415"/>
    <cellStyle name="Normal 3 2 5" xfId="3411"/>
    <cellStyle name="Normal 3 20" xfId="1659"/>
    <cellStyle name="Normal 3 20 2" xfId="3416"/>
    <cellStyle name="Normal 3 21" xfId="3396"/>
    <cellStyle name="Normal 3 3" xfId="210"/>
    <cellStyle name="Normal 3 3 2" xfId="3417"/>
    <cellStyle name="Normal 3 4" xfId="1660"/>
    <cellStyle name="Normal 3 4 2" xfId="3418"/>
    <cellStyle name="Normal 3 5" xfId="1661"/>
    <cellStyle name="Normal 3 5 2" xfId="3419"/>
    <cellStyle name="Normal 3 6" xfId="1662"/>
    <cellStyle name="Normal 3 6 2" xfId="3420"/>
    <cellStyle name="Normal 3 7" xfId="1663"/>
    <cellStyle name="Normal 3 7 10" xfId="1664"/>
    <cellStyle name="Normal 3 7 10 2" xfId="3422"/>
    <cellStyle name="Normal 3 7 11" xfId="1665"/>
    <cellStyle name="Normal 3 7 11 2" xfId="3423"/>
    <cellStyle name="Normal 3 7 12" xfId="3421"/>
    <cellStyle name="Normal 3 7 2" xfId="1666"/>
    <cellStyle name="Normal 3 7 2 2" xfId="3424"/>
    <cellStyle name="Normal 3 7 3" xfId="1667"/>
    <cellStyle name="Normal 3 7 3 2" xfId="3425"/>
    <cellStyle name="Normal 3 7 4" xfId="1668"/>
    <cellStyle name="Normal 3 7 4 2" xfId="3426"/>
    <cellStyle name="Normal 3 7 5" xfId="1669"/>
    <cellStyle name="Normal 3 7 5 2" xfId="3427"/>
    <cellStyle name="Normal 3 7 6" xfId="1670"/>
    <cellStyle name="Normal 3 7 6 2" xfId="3428"/>
    <cellStyle name="Normal 3 7 7" xfId="1671"/>
    <cellStyle name="Normal 3 7 7 2" xfId="3429"/>
    <cellStyle name="Normal 3 7 8" xfId="1672"/>
    <cellStyle name="Normal 3 7 8 2" xfId="3430"/>
    <cellStyle name="Normal 3 7 9" xfId="1673"/>
    <cellStyle name="Normal 3 7 9 2" xfId="3431"/>
    <cellStyle name="Normal 3 8" xfId="1674"/>
    <cellStyle name="Normal 3 8 2" xfId="3432"/>
    <cellStyle name="Normal 3 9" xfId="1675"/>
    <cellStyle name="Normal 3 9 2" xfId="3433"/>
    <cellStyle name="Normal 3_IPI" xfId="1676"/>
    <cellStyle name="Normal 30" xfId="211"/>
    <cellStyle name="Normal 30 2" xfId="1677"/>
    <cellStyle name="Normal 30 2 2" xfId="3435"/>
    <cellStyle name="Normal 30 3" xfId="3434"/>
    <cellStyle name="Normal 31" xfId="212"/>
    <cellStyle name="Normal 31 2" xfId="1678"/>
    <cellStyle name="Normal 31 2 2" xfId="3437"/>
    <cellStyle name="Normal 31 3" xfId="3436"/>
    <cellStyle name="Normal 32" xfId="213"/>
    <cellStyle name="Normal 32 2" xfId="1679"/>
    <cellStyle name="Normal 32 2 2" xfId="3439"/>
    <cellStyle name="Normal 32 3" xfId="3438"/>
    <cellStyle name="Normal 33" xfId="214"/>
    <cellStyle name="Normal 33 2" xfId="1680"/>
    <cellStyle name="Normal 33 2 2" xfId="3441"/>
    <cellStyle name="Normal 33 3" xfId="3440"/>
    <cellStyle name="Normal 34" xfId="215"/>
    <cellStyle name="Normal 34 2" xfId="1681"/>
    <cellStyle name="Normal 34 2 2" xfId="3443"/>
    <cellStyle name="Normal 34 3" xfId="3442"/>
    <cellStyle name="Normal 35" xfId="216"/>
    <cellStyle name="Normal 35 2" xfId="1682"/>
    <cellStyle name="Normal 35 2 2" xfId="3445"/>
    <cellStyle name="Normal 35 3" xfId="3444"/>
    <cellStyle name="Normal 36" xfId="217"/>
    <cellStyle name="Normal 36 2" xfId="1683"/>
    <cellStyle name="Normal 36 2 2" xfId="3447"/>
    <cellStyle name="Normal 36 3" xfId="3446"/>
    <cellStyle name="Normal 37" xfId="218"/>
    <cellStyle name="Normal 37 2" xfId="1684"/>
    <cellStyle name="Normal 37 2 2" xfId="3449"/>
    <cellStyle name="Normal 37 3" xfId="3448"/>
    <cellStyle name="Normal 38" xfId="219"/>
    <cellStyle name="Normal 38 2" xfId="1685"/>
    <cellStyle name="Normal 38 2 2" xfId="3451"/>
    <cellStyle name="Normal 38 3" xfId="3450"/>
    <cellStyle name="Normal 39" xfId="220"/>
    <cellStyle name="Normal 39 2" xfId="1686"/>
    <cellStyle name="Normal 39 2 2" xfId="3453"/>
    <cellStyle name="Normal 39 3" xfId="3452"/>
    <cellStyle name="Normal 4" xfId="221"/>
    <cellStyle name="Normal 4 10" xfId="3454"/>
    <cellStyle name="Normal 4 2" xfId="222"/>
    <cellStyle name="Normal 4 2 2" xfId="223"/>
    <cellStyle name="Normal 4 2 2 2" xfId="3456"/>
    <cellStyle name="Normal 4 2 3" xfId="319"/>
    <cellStyle name="Normal 4 2 3 2" xfId="3457"/>
    <cellStyle name="Normal 4 2 4" xfId="1687"/>
    <cellStyle name="Normal 4 2 4 2" xfId="3458"/>
    <cellStyle name="Normal 4 2 5" xfId="3455"/>
    <cellStyle name="Normal 4 3" xfId="224"/>
    <cellStyle name="Normal 4 3 2" xfId="3459"/>
    <cellStyle name="Normal 4 4" xfId="1688"/>
    <cellStyle name="Normal 4 4 2" xfId="3460"/>
    <cellStyle name="Normal 4 5" xfId="1689"/>
    <cellStyle name="Normal 4 5 2" xfId="3461"/>
    <cellStyle name="Normal 4 6" xfId="1690"/>
    <cellStyle name="Normal 4 6 2" xfId="3462"/>
    <cellStyle name="Normal 4 7" xfId="1691"/>
    <cellStyle name="Normal 4 7 2" xfId="3463"/>
    <cellStyle name="Normal 4 8" xfId="1692"/>
    <cellStyle name="Normal 4 8 2" xfId="3464"/>
    <cellStyle name="Normal 4 9" xfId="1693"/>
    <cellStyle name="Normal 4 9 2" xfId="3465"/>
    <cellStyle name="Normal 4_IPI" xfId="1694"/>
    <cellStyle name="Normal 40" xfId="225"/>
    <cellStyle name="Normal 40 2" xfId="1695"/>
    <cellStyle name="Normal 40 2 2" xfId="3467"/>
    <cellStyle name="Normal 40 3" xfId="3466"/>
    <cellStyle name="Normal 41" xfId="226"/>
    <cellStyle name="Normal 41 2" xfId="1696"/>
    <cellStyle name="Normal 41 2 2" xfId="3469"/>
    <cellStyle name="Normal 41 3" xfId="3468"/>
    <cellStyle name="Normal 42" xfId="227"/>
    <cellStyle name="Normal 42 2" xfId="1697"/>
    <cellStyle name="Normal 42 2 2" xfId="3471"/>
    <cellStyle name="Normal 42 3" xfId="3470"/>
    <cellStyle name="Normal 43" xfId="228"/>
    <cellStyle name="Normal 43 2" xfId="1698"/>
    <cellStyle name="Normal 43 2 2" xfId="3473"/>
    <cellStyle name="Normal 43 3" xfId="3472"/>
    <cellStyle name="Normal 44" xfId="229"/>
    <cellStyle name="Normal 44 2" xfId="1699"/>
    <cellStyle name="Normal 44 2 2" xfId="3475"/>
    <cellStyle name="Normal 44 3" xfId="3474"/>
    <cellStyle name="Normal 45" xfId="230"/>
    <cellStyle name="Normal 45 2" xfId="1700"/>
    <cellStyle name="Normal 45 2 2" xfId="3477"/>
    <cellStyle name="Normal 45 3" xfId="3476"/>
    <cellStyle name="Normal 46" xfId="231"/>
    <cellStyle name="Normal 46 2" xfId="1701"/>
    <cellStyle name="Normal 46 2 2" xfId="3479"/>
    <cellStyle name="Normal 46 3" xfId="3478"/>
    <cellStyle name="Normal 47" xfId="232"/>
    <cellStyle name="Normal 47 2" xfId="1702"/>
    <cellStyle name="Normal 47 2 2" xfId="3481"/>
    <cellStyle name="Normal 47 3" xfId="3480"/>
    <cellStyle name="Normal 48" xfId="233"/>
    <cellStyle name="Normal 48 2" xfId="1703"/>
    <cellStyle name="Normal 48 2 2" xfId="3483"/>
    <cellStyle name="Normal 48 3" xfId="3482"/>
    <cellStyle name="Normal 49" xfId="234"/>
    <cellStyle name="Normal 49 2" xfId="1704"/>
    <cellStyle name="Normal 49 2 2" xfId="3485"/>
    <cellStyle name="Normal 49 3" xfId="3484"/>
    <cellStyle name="Normal 5" xfId="235"/>
    <cellStyle name="Normal 5 2" xfId="236"/>
    <cellStyle name="Normal 5 2 2" xfId="3487"/>
    <cellStyle name="Normal 5 3" xfId="237"/>
    <cellStyle name="Normal 5 3 2" xfId="3488"/>
    <cellStyle name="Normal 5 4" xfId="320"/>
    <cellStyle name="Normal 5 4 2" xfId="3489"/>
    <cellStyle name="Normal 5 5" xfId="1929"/>
    <cellStyle name="Normal 5 6" xfId="3486"/>
    <cellStyle name="Normal 5 7" xfId="3656"/>
    <cellStyle name="Normal 50" xfId="238"/>
    <cellStyle name="Normal 50 2" xfId="1705"/>
    <cellStyle name="Normal 50 2 2" xfId="3491"/>
    <cellStyle name="Normal 50 3" xfId="3490"/>
    <cellStyle name="Normal 51" xfId="239"/>
    <cellStyle name="Normal 51 2" xfId="1706"/>
    <cellStyle name="Normal 51 2 2" xfId="3493"/>
    <cellStyle name="Normal 51 3" xfId="3492"/>
    <cellStyle name="Normal 52" xfId="240"/>
    <cellStyle name="Normal 52 2" xfId="1707"/>
    <cellStyle name="Normal 52 2 2" xfId="3495"/>
    <cellStyle name="Normal 52 3" xfId="3494"/>
    <cellStyle name="Normal 53" xfId="241"/>
    <cellStyle name="Normal 53 2" xfId="1708"/>
    <cellStyle name="Normal 53 2 2" xfId="3497"/>
    <cellStyle name="Normal 53 3" xfId="3496"/>
    <cellStyle name="Normal 54" xfId="242"/>
    <cellStyle name="Normal 54 2" xfId="1709"/>
    <cellStyle name="Normal 54 2 2" xfId="3499"/>
    <cellStyle name="Normal 54 3" xfId="3498"/>
    <cellStyle name="Normal 55" xfId="243"/>
    <cellStyle name="Normal 55 2" xfId="1710"/>
    <cellStyle name="Normal 55 2 2" xfId="3501"/>
    <cellStyle name="Normal 55 3" xfId="3500"/>
    <cellStyle name="Normal 56" xfId="244"/>
    <cellStyle name="Normal 56 2" xfId="1711"/>
    <cellStyle name="Normal 56 2 2" xfId="3503"/>
    <cellStyle name="Normal 56 3" xfId="3502"/>
    <cellStyle name="Normal 57" xfId="245"/>
    <cellStyle name="Normal 57 2" xfId="1712"/>
    <cellStyle name="Normal 57 2 2" xfId="3505"/>
    <cellStyle name="Normal 57 3" xfId="3504"/>
    <cellStyle name="Normal 58" xfId="246"/>
    <cellStyle name="Normal 58 2" xfId="1713"/>
    <cellStyle name="Normal 58 2 2" xfId="3507"/>
    <cellStyle name="Normal 58 3" xfId="3506"/>
    <cellStyle name="Normal 59" xfId="247"/>
    <cellStyle name="Normal 59 2" xfId="1714"/>
    <cellStyle name="Normal 59 2 2" xfId="3509"/>
    <cellStyle name="Normal 59 3" xfId="3508"/>
    <cellStyle name="Normal 6" xfId="248"/>
    <cellStyle name="Normal 6 2" xfId="249"/>
    <cellStyle name="Normal 6 2 2" xfId="3511"/>
    <cellStyle name="Normal 6 3" xfId="250"/>
    <cellStyle name="Normal 6 3 2" xfId="3512"/>
    <cellStyle name="Normal 6 4" xfId="251"/>
    <cellStyle name="Normal 6 4 2" xfId="3513"/>
    <cellStyle name="Normal 6 5" xfId="1931"/>
    <cellStyle name="Normal 6 5 2" xfId="3885"/>
    <cellStyle name="Normal 6 6" xfId="3510"/>
    <cellStyle name="Normal 6 7" xfId="3657"/>
    <cellStyle name="Normal 6 8" xfId="3658"/>
    <cellStyle name="Normal 6 9" xfId="3659"/>
    <cellStyle name="Normal 60" xfId="252"/>
    <cellStyle name="Normal 60 2" xfId="1715"/>
    <cellStyle name="Normal 60 2 2" xfId="3515"/>
    <cellStyle name="Normal 60 3" xfId="3514"/>
    <cellStyle name="Normal 61" xfId="253"/>
    <cellStyle name="Normal 61 2" xfId="1716"/>
    <cellStyle name="Normal 61 2 2" xfId="3517"/>
    <cellStyle name="Normal 61 3" xfId="3516"/>
    <cellStyle name="Normal 62" xfId="254"/>
    <cellStyle name="Normal 62 2" xfId="1717"/>
    <cellStyle name="Normal 62 2 2" xfId="3519"/>
    <cellStyle name="Normal 62 3" xfId="3518"/>
    <cellStyle name="Normal 63" xfId="255"/>
    <cellStyle name="Normal 63 2" xfId="1718"/>
    <cellStyle name="Normal 63 2 2" xfId="3521"/>
    <cellStyle name="Normal 63 3" xfId="3520"/>
    <cellStyle name="Normal 64" xfId="256"/>
    <cellStyle name="Normal 64 2" xfId="1719"/>
    <cellStyle name="Normal 64 2 2" xfId="3523"/>
    <cellStyle name="Normal 64 3" xfId="3522"/>
    <cellStyle name="Normal 65" xfId="257"/>
    <cellStyle name="Normal 65 2" xfId="1720"/>
    <cellStyle name="Normal 65 2 2" xfId="3525"/>
    <cellStyle name="Normal 65 3" xfId="3524"/>
    <cellStyle name="Normal 66" xfId="258"/>
    <cellStyle name="Normal 66 2" xfId="1721"/>
    <cellStyle name="Normal 66 2 2" xfId="3527"/>
    <cellStyle name="Normal 66 3" xfId="3526"/>
    <cellStyle name="Normal 67" xfId="259"/>
    <cellStyle name="Normal 67 2" xfId="1722"/>
    <cellStyle name="Normal 67 2 2" xfId="3529"/>
    <cellStyle name="Normal 67 3" xfId="3528"/>
    <cellStyle name="Normal 68" xfId="260"/>
    <cellStyle name="Normal 68 2" xfId="1723"/>
    <cellStyle name="Normal 68 2 2" xfId="3531"/>
    <cellStyle name="Normal 68 3" xfId="3530"/>
    <cellStyle name="Normal 69" xfId="261"/>
    <cellStyle name="Normal 69 2" xfId="1724"/>
    <cellStyle name="Normal 69 2 2" xfId="3533"/>
    <cellStyle name="Normal 69 3" xfId="3532"/>
    <cellStyle name="Normal 7" xfId="2"/>
    <cellStyle name="Normal 7 2" xfId="262"/>
    <cellStyle name="Normal 7 2 2" xfId="3535"/>
    <cellStyle name="Normal 7 3" xfId="263"/>
    <cellStyle name="Normal 7 3 2" xfId="3536"/>
    <cellStyle name="Normal 7 4" xfId="321"/>
    <cellStyle name="Normal 7 4 2" xfId="3537"/>
    <cellStyle name="Normal 7 5" xfId="1725"/>
    <cellStyle name="Normal 7 5 2" xfId="3538"/>
    <cellStyle name="Normal 7 6" xfId="3534"/>
    <cellStyle name="Normal 70" xfId="264"/>
    <cellStyle name="Normal 70 2" xfId="1726"/>
    <cellStyle name="Normal 70 2 2" xfId="3540"/>
    <cellStyle name="Normal 70 3" xfId="3539"/>
    <cellStyle name="Normal 71" xfId="265"/>
    <cellStyle name="Normal 71 2" xfId="1727"/>
    <cellStyle name="Normal 71 2 2" xfId="3542"/>
    <cellStyle name="Normal 71 3" xfId="3541"/>
    <cellStyle name="Normal 72" xfId="266"/>
    <cellStyle name="Normal 72 2" xfId="1728"/>
    <cellStyle name="Normal 72 2 2" xfId="3544"/>
    <cellStyle name="Normal 72 3" xfId="3543"/>
    <cellStyle name="Normal 73" xfId="267"/>
    <cellStyle name="Normal 73 2" xfId="1729"/>
    <cellStyle name="Normal 73 2 2" xfId="3546"/>
    <cellStyle name="Normal 73 3" xfId="3545"/>
    <cellStyle name="Normal 74" xfId="268"/>
    <cellStyle name="Normal 74 2" xfId="1730"/>
    <cellStyle name="Normal 74 2 2" xfId="3548"/>
    <cellStyle name="Normal 74 3" xfId="3547"/>
    <cellStyle name="Normal 75" xfId="269"/>
    <cellStyle name="Normal 75 2" xfId="1731"/>
    <cellStyle name="Normal 75 2 2" xfId="3550"/>
    <cellStyle name="Normal 75 3" xfId="3549"/>
    <cellStyle name="Normal 76" xfId="270"/>
    <cellStyle name="Normal 76 2" xfId="1732"/>
    <cellStyle name="Normal 76 2 2" xfId="3552"/>
    <cellStyle name="Normal 76 3" xfId="3551"/>
    <cellStyle name="Normal 77" xfId="271"/>
    <cellStyle name="Normal 77 2" xfId="1733"/>
    <cellStyle name="Normal 77 2 2" xfId="3554"/>
    <cellStyle name="Normal 77 3" xfId="3553"/>
    <cellStyle name="Normal 78" xfId="272"/>
    <cellStyle name="Normal 78 2" xfId="1734"/>
    <cellStyle name="Normal 78 2 2" xfId="3556"/>
    <cellStyle name="Normal 78 3" xfId="3555"/>
    <cellStyle name="Normal 79" xfId="273"/>
    <cellStyle name="Normal 79 2" xfId="1735"/>
    <cellStyle name="Normal 79 2 2" xfId="3558"/>
    <cellStyle name="Normal 79 3" xfId="3557"/>
    <cellStyle name="Normal 8" xfId="274"/>
    <cellStyle name="Normal 8 2" xfId="275"/>
    <cellStyle name="Normal 8 2 2" xfId="3560"/>
    <cellStyle name="Normal 8 3" xfId="1736"/>
    <cellStyle name="Normal 8 3 2" xfId="3561"/>
    <cellStyle name="Normal 8 4" xfId="3559"/>
    <cellStyle name="Normal 8_8.6.1.15" xfId="327"/>
    <cellStyle name="Normal 80" xfId="276"/>
    <cellStyle name="Normal 80 2" xfId="1737"/>
    <cellStyle name="Normal 80 2 2" xfId="3563"/>
    <cellStyle name="Normal 80 3" xfId="3562"/>
    <cellStyle name="Normal 81" xfId="277"/>
    <cellStyle name="Normal 81 2" xfId="1738"/>
    <cellStyle name="Normal 81 2 2" xfId="3565"/>
    <cellStyle name="Normal 81 3" xfId="3564"/>
    <cellStyle name="Normal 82" xfId="278"/>
    <cellStyle name="Normal 82 2" xfId="1739"/>
    <cellStyle name="Normal 82 2 2" xfId="3567"/>
    <cellStyle name="Normal 82 3" xfId="3566"/>
    <cellStyle name="Normal 83" xfId="279"/>
    <cellStyle name="Normal 83 2" xfId="1740"/>
    <cellStyle name="Normal 83 2 2" xfId="3569"/>
    <cellStyle name="Normal 83 3" xfId="3568"/>
    <cellStyle name="Normal 84" xfId="280"/>
    <cellStyle name="Normal 84 2" xfId="1741"/>
    <cellStyle name="Normal 84 2 2" xfId="3571"/>
    <cellStyle name="Normal 84 3" xfId="3570"/>
    <cellStyle name="Normal 85" xfId="281"/>
    <cellStyle name="Normal 85 2" xfId="1742"/>
    <cellStyle name="Normal 85 2 2" xfId="3573"/>
    <cellStyle name="Normal 85 3" xfId="3572"/>
    <cellStyle name="Normal 86" xfId="282"/>
    <cellStyle name="Normal 86 2" xfId="1743"/>
    <cellStyle name="Normal 86 2 2" xfId="3575"/>
    <cellStyle name="Normal 86 3" xfId="3574"/>
    <cellStyle name="Normal 87" xfId="283"/>
    <cellStyle name="Normal 87 2" xfId="1744"/>
    <cellStyle name="Normal 87 2 2" xfId="3577"/>
    <cellStyle name="Normal 87 3" xfId="3576"/>
    <cellStyle name="Normal 88" xfId="284"/>
    <cellStyle name="Normal 88 2" xfId="1745"/>
    <cellStyle name="Normal 88 2 2" xfId="3579"/>
    <cellStyle name="Normal 88 3" xfId="3578"/>
    <cellStyle name="Normal 89" xfId="285"/>
    <cellStyle name="Normal 89 2" xfId="1746"/>
    <cellStyle name="Normal 89 2 2" xfId="3581"/>
    <cellStyle name="Normal 89 3" xfId="3580"/>
    <cellStyle name="Normal 9" xfId="286"/>
    <cellStyle name="Normal 9 2" xfId="1747"/>
    <cellStyle name="Normal 9 2 2" xfId="3583"/>
    <cellStyle name="Normal 9 3" xfId="1748"/>
    <cellStyle name="Normal 9 3 2" xfId="3584"/>
    <cellStyle name="Normal 9 4" xfId="1930"/>
    <cellStyle name="Normal 9 5" xfId="3582"/>
    <cellStyle name="Normal 90" xfId="287"/>
    <cellStyle name="Normal 90 2" xfId="1749"/>
    <cellStyle name="Normal 90 2 2" xfId="3586"/>
    <cellStyle name="Normal 90 3" xfId="3585"/>
    <cellStyle name="Normal 91" xfId="288"/>
    <cellStyle name="Normal 91 2" xfId="1750"/>
    <cellStyle name="Normal 91 2 2" xfId="3588"/>
    <cellStyle name="Normal 91 3" xfId="3587"/>
    <cellStyle name="Normal 92" xfId="289"/>
    <cellStyle name="Normal 92 2" xfId="1751"/>
    <cellStyle name="Normal 92 2 2" xfId="3590"/>
    <cellStyle name="Normal 92 3" xfId="3589"/>
    <cellStyle name="Normal 93" xfId="290"/>
    <cellStyle name="Normal 93 2" xfId="1752"/>
    <cellStyle name="Normal 93 2 2" xfId="3592"/>
    <cellStyle name="Normal 93 3" xfId="3591"/>
    <cellStyle name="Normal 94" xfId="291"/>
    <cellStyle name="Normal 94 2" xfId="1753"/>
    <cellStyle name="Normal 94 2 2" xfId="3594"/>
    <cellStyle name="Normal 94 3" xfId="3593"/>
    <cellStyle name="Normal 95" xfId="292"/>
    <cellStyle name="Normal 95 2" xfId="1754"/>
    <cellStyle name="Normal 95 2 2" xfId="3596"/>
    <cellStyle name="Normal 95 3" xfId="3595"/>
    <cellStyle name="Normal 96" xfId="293"/>
    <cellStyle name="Normal 96 2" xfId="1755"/>
    <cellStyle name="Normal 96 2 2" xfId="3598"/>
    <cellStyle name="Normal 96 3" xfId="3597"/>
    <cellStyle name="Normal 97" xfId="294"/>
    <cellStyle name="Normal 97 2" xfId="1756"/>
    <cellStyle name="Normal 97 2 2" xfId="3600"/>
    <cellStyle name="Normal 97 3" xfId="3599"/>
    <cellStyle name="Normal 98" xfId="295"/>
    <cellStyle name="Normal 98 2" xfId="1757"/>
    <cellStyle name="Normal 98 2 2" xfId="3602"/>
    <cellStyle name="Normal 98 3" xfId="3601"/>
    <cellStyle name="Normal 99" xfId="296"/>
    <cellStyle name="Normal 99 2" xfId="1758"/>
    <cellStyle name="Normal 99 2 2" xfId="3604"/>
    <cellStyle name="Normal 99 3" xfId="3603"/>
    <cellStyle name="Normal Table" xfId="1759"/>
    <cellStyle name="Normal_CO2" xfId="1925"/>
    <cellStyle name="Normal_Sheet1 3" xfId="3674"/>
    <cellStyle name="Note 2" xfId="1760"/>
    <cellStyle name="Note 2 2" xfId="3605"/>
    <cellStyle name="Note 2 3" xfId="3660"/>
    <cellStyle name="Note 2 3 2" xfId="3886"/>
    <cellStyle name="Note 2 4" xfId="3661"/>
    <cellStyle name="Note 2 4 2" xfId="3887"/>
    <cellStyle name="Note 2 5" xfId="3662"/>
    <cellStyle name="Note 2 5 2" xfId="3888"/>
    <cellStyle name="Note 3" xfId="3663"/>
    <cellStyle name="Note 3 2" xfId="3664"/>
    <cellStyle name="Note 3 3" xfId="3665"/>
    <cellStyle name="Note 3 3 2" xfId="3890"/>
    <cellStyle name="Note 3 4" xfId="3666"/>
    <cellStyle name="Note 3 4 2" xfId="3891"/>
    <cellStyle name="Note 3 5" xfId="3667"/>
    <cellStyle name="Note 3 5 2" xfId="3892"/>
    <cellStyle name="Note 3 6" xfId="3889"/>
    <cellStyle name="Note 4" xfId="3668"/>
    <cellStyle name="notes" xfId="1761"/>
    <cellStyle name="notes 2" xfId="3606"/>
    <cellStyle name="Output 2" xfId="1762"/>
    <cellStyle name="Output 2 2" xfId="3607"/>
    <cellStyle name="Output 3" xfId="3893"/>
    <cellStyle name="Percent [2]" xfId="1763"/>
    <cellStyle name="Percent 10" xfId="1764"/>
    <cellStyle name="Percent 11" xfId="1765"/>
    <cellStyle name="Percent 12" xfId="1766"/>
    <cellStyle name="Percent 13" xfId="1767"/>
    <cellStyle name="Percent 14" xfId="1768"/>
    <cellStyle name="Percent 15" xfId="1769"/>
    <cellStyle name="Percent 16" xfId="1770"/>
    <cellStyle name="Percent 17" xfId="1771"/>
    <cellStyle name="Percent 18" xfId="1772"/>
    <cellStyle name="Percent 19" xfId="1773"/>
    <cellStyle name="Percent 2" xfId="297"/>
    <cellStyle name="Percent 2 2" xfId="298"/>
    <cellStyle name="Percent 2 2 2" xfId="299"/>
    <cellStyle name="Percent 2 3" xfId="300"/>
    <cellStyle name="Percent 2 4" xfId="322"/>
    <cellStyle name="Percent 20" xfId="1774"/>
    <cellStyle name="Percent 21" xfId="1775"/>
    <cellStyle name="Percent 22" xfId="1776"/>
    <cellStyle name="Percent 23" xfId="1777"/>
    <cellStyle name="Percent 24" xfId="1778"/>
    <cellStyle name="Percent 25" xfId="1779"/>
    <cellStyle name="Percent 26" xfId="1780"/>
    <cellStyle name="Percent 27" xfId="1781"/>
    <cellStyle name="Percent 28" xfId="1782"/>
    <cellStyle name="Percent 29" xfId="1783"/>
    <cellStyle name="Percent 3" xfId="301"/>
    <cellStyle name="Percent 3 2" xfId="1784"/>
    <cellStyle name="Percent 30" xfId="1785"/>
    <cellStyle name="Percent 31" xfId="1786"/>
    <cellStyle name="Percent 32" xfId="1787"/>
    <cellStyle name="Percent 33" xfId="1788"/>
    <cellStyle name="Percent 34" xfId="1789"/>
    <cellStyle name="Percent 35" xfId="1790"/>
    <cellStyle name="Percent 36" xfId="1791"/>
    <cellStyle name="Percent 37" xfId="1792"/>
    <cellStyle name="Percent 38" xfId="1793"/>
    <cellStyle name="Percent 39" xfId="1794"/>
    <cellStyle name="Percent 4" xfId="1795"/>
    <cellStyle name="Percent 40" xfId="1796"/>
    <cellStyle name="Percent 41" xfId="1797"/>
    <cellStyle name="Percent 42" xfId="1798"/>
    <cellStyle name="Percent 43" xfId="1799"/>
    <cellStyle name="Percent 44" xfId="1800"/>
    <cellStyle name="Percent 45" xfId="1801"/>
    <cellStyle name="Percent 46" xfId="1802"/>
    <cellStyle name="Percent 47" xfId="1803"/>
    <cellStyle name="Percent 48" xfId="1804"/>
    <cellStyle name="Percent 49" xfId="1805"/>
    <cellStyle name="Percent 5" xfId="1806"/>
    <cellStyle name="Percent 50" xfId="1807"/>
    <cellStyle name="Percent 51" xfId="1808"/>
    <cellStyle name="Percent 52" xfId="1809"/>
    <cellStyle name="Percent 53" xfId="1810"/>
    <cellStyle name="Percent 54" xfId="1811"/>
    <cellStyle name="Percent 55" xfId="1812"/>
    <cellStyle name="Percent 56" xfId="1813"/>
    <cellStyle name="Percent 57" xfId="1814"/>
    <cellStyle name="Percent 58" xfId="1815"/>
    <cellStyle name="Percent 59" xfId="1816"/>
    <cellStyle name="Percent 6" xfId="1817"/>
    <cellStyle name="Percent 60" xfId="1818"/>
    <cellStyle name="Percent 61" xfId="1819"/>
    <cellStyle name="Percent 62" xfId="1820"/>
    <cellStyle name="Percent 63" xfId="1821"/>
    <cellStyle name="Percent 64" xfId="1822"/>
    <cellStyle name="Percent 65" xfId="1823"/>
    <cellStyle name="Percent 66" xfId="1824"/>
    <cellStyle name="Percent 67" xfId="1825"/>
    <cellStyle name="Percent 68" xfId="1826"/>
    <cellStyle name="Percent 69" xfId="1827"/>
    <cellStyle name="Percent 7" xfId="1828"/>
    <cellStyle name="Percent 70" xfId="1829"/>
    <cellStyle name="Percent 71" xfId="1830"/>
    <cellStyle name="Percent 72" xfId="1831"/>
    <cellStyle name="Percent 73" xfId="1832"/>
    <cellStyle name="Percent 74" xfId="1833"/>
    <cellStyle name="Percent 75" xfId="1834"/>
    <cellStyle name="Percent 76" xfId="1835"/>
    <cellStyle name="Percent 77" xfId="1836"/>
    <cellStyle name="Percent 78" xfId="1837"/>
    <cellStyle name="Percent 79" xfId="1838"/>
    <cellStyle name="Percent 8" xfId="1839"/>
    <cellStyle name="Percent 80" xfId="1840"/>
    <cellStyle name="Percent 81" xfId="1841"/>
    <cellStyle name="Percent 82" xfId="1842"/>
    <cellStyle name="Percent 83" xfId="1843"/>
    <cellStyle name="Percent 9" xfId="1844"/>
    <cellStyle name="percentage difference" xfId="1845"/>
    <cellStyle name="percentage difference one decimal" xfId="1846"/>
    <cellStyle name="percentage difference zero decimal" xfId="1847"/>
    <cellStyle name="Pourcentage 2" xfId="1848"/>
    <cellStyle name="Pourcentage 6" xfId="1849"/>
    <cellStyle name="Pourcentage 6 2" xfId="1850"/>
    <cellStyle name="Publication" xfId="1851"/>
    <cellStyle name="Publication 2" xfId="3608"/>
    <cellStyle name="s24" xfId="1852"/>
    <cellStyle name="s30" xfId="1853"/>
    <cellStyle name="s32" xfId="1854"/>
    <cellStyle name="s33" xfId="1855"/>
    <cellStyle name="s35" xfId="1856"/>
    <cellStyle name="s37" xfId="1857"/>
    <cellStyle name="s37 2" xfId="3609"/>
    <cellStyle name="s44" xfId="1858"/>
    <cellStyle name="s45" xfId="1859"/>
    <cellStyle name="s48" xfId="1860"/>
    <cellStyle name="s56" xfId="1861"/>
    <cellStyle name="s57" xfId="1862"/>
    <cellStyle name="s58" xfId="1863"/>
    <cellStyle name="s58 2" xfId="3610"/>
    <cellStyle name="s59" xfId="1864"/>
    <cellStyle name="s59 2" xfId="3611"/>
    <cellStyle name="s62" xfId="1865"/>
    <cellStyle name="s63" xfId="1866"/>
    <cellStyle name="s64" xfId="1867"/>
    <cellStyle name="s64 2" xfId="3612"/>
    <cellStyle name="s65" xfId="1868"/>
    <cellStyle name="s65 2" xfId="3613"/>
    <cellStyle name="s66" xfId="1869"/>
    <cellStyle name="s66 2" xfId="3614"/>
    <cellStyle name="s67" xfId="1870"/>
    <cellStyle name="s68" xfId="1871"/>
    <cellStyle name="s69" xfId="1872"/>
    <cellStyle name="s69 2" xfId="3615"/>
    <cellStyle name="s70" xfId="1873"/>
    <cellStyle name="s70 2" xfId="3616"/>
    <cellStyle name="s73" xfId="1874"/>
    <cellStyle name="s73 2" xfId="3617"/>
    <cellStyle name="s78" xfId="1875"/>
    <cellStyle name="s78 2" xfId="3618"/>
    <cellStyle name="s80" xfId="1876"/>
    <cellStyle name="s82" xfId="1877"/>
    <cellStyle name="s85" xfId="1878"/>
    <cellStyle name="s85 2" xfId="3619"/>
    <cellStyle name="s93" xfId="1879"/>
    <cellStyle name="s93 2" xfId="3620"/>
    <cellStyle name="s94" xfId="1880"/>
    <cellStyle name="s95" xfId="1881"/>
    <cellStyle name="s95 2" xfId="3621"/>
    <cellStyle name="SAPBEXaggData" xfId="3894"/>
    <cellStyle name="SAPBEXaggData 2" xfId="3895"/>
    <cellStyle name="SAPBEXaggDataEmph" xfId="3896"/>
    <cellStyle name="SAPBEXaggDataEmph 2" xfId="3897"/>
    <cellStyle name="SAPBEXaggItem" xfId="3898"/>
    <cellStyle name="SAPBEXaggItem 2" xfId="3899"/>
    <cellStyle name="SAPBEXaggItemX" xfId="3900"/>
    <cellStyle name="SAPBEXchaText" xfId="3901"/>
    <cellStyle name="SAPBEXchaText 2" xfId="3902"/>
    <cellStyle name="SAPBEXexcBad7" xfId="3903"/>
    <cellStyle name="SAPBEXexcBad7 2" xfId="3904"/>
    <cellStyle name="SAPBEXexcBad8" xfId="3905"/>
    <cellStyle name="SAPBEXexcBad8 2" xfId="3906"/>
    <cellStyle name="SAPBEXexcBad9" xfId="3907"/>
    <cellStyle name="SAPBEXexcBad9 2" xfId="3908"/>
    <cellStyle name="SAPBEXexcCritical4" xfId="3909"/>
    <cellStyle name="SAPBEXexcCritical4 2" xfId="3910"/>
    <cellStyle name="SAPBEXexcCritical5" xfId="3911"/>
    <cellStyle name="SAPBEXexcCritical5 2" xfId="3912"/>
    <cellStyle name="SAPBEXexcCritical6" xfId="3913"/>
    <cellStyle name="SAPBEXexcCritical6 2" xfId="3914"/>
    <cellStyle name="SAPBEXexcGood1" xfId="3915"/>
    <cellStyle name="SAPBEXexcGood1 2" xfId="3916"/>
    <cellStyle name="SAPBEXexcGood2" xfId="3917"/>
    <cellStyle name="SAPBEXexcGood2 2" xfId="3918"/>
    <cellStyle name="SAPBEXexcGood3" xfId="3919"/>
    <cellStyle name="SAPBEXexcGood3 2" xfId="3920"/>
    <cellStyle name="SAPBEXfilterDrill" xfId="3921"/>
    <cellStyle name="SAPBEXfilterDrill 2" xfId="3922"/>
    <cellStyle name="SAPBEXfilterItem" xfId="3923"/>
    <cellStyle name="SAPBEXfilterItem 2" xfId="3924"/>
    <cellStyle name="SAPBEXfilterText" xfId="3925"/>
    <cellStyle name="SAPBEXfilterText 2" xfId="3926"/>
    <cellStyle name="SAPBEXformats" xfId="3927"/>
    <cellStyle name="SAPBEXformats 2" xfId="3928"/>
    <cellStyle name="SAPBEXheaderItem" xfId="3929"/>
    <cellStyle name="SAPBEXheaderItem 2" xfId="3930"/>
    <cellStyle name="SAPBEXheaderText" xfId="3931"/>
    <cellStyle name="SAPBEXheaderText 2" xfId="3932"/>
    <cellStyle name="SAPBEXHLevel0" xfId="3933"/>
    <cellStyle name="SAPBEXHLevel0 2" xfId="3934"/>
    <cellStyle name="SAPBEXHLevel0X" xfId="3935"/>
    <cellStyle name="SAPBEXHLevel0X 2" xfId="3936"/>
    <cellStyle name="SAPBEXHLevel1" xfId="3937"/>
    <cellStyle name="SAPBEXHLevel1 2" xfId="3938"/>
    <cellStyle name="SAPBEXHLevel1X" xfId="3939"/>
    <cellStyle name="SAPBEXHLevel1X 2" xfId="3940"/>
    <cellStyle name="SAPBEXHLevel2" xfId="3941"/>
    <cellStyle name="SAPBEXHLevel2 2" xfId="3942"/>
    <cellStyle name="SAPBEXHLevel2X" xfId="3943"/>
    <cellStyle name="SAPBEXHLevel2X 2" xfId="3944"/>
    <cellStyle name="SAPBEXHLevel3" xfId="3945"/>
    <cellStyle name="SAPBEXHLevel3 2" xfId="3946"/>
    <cellStyle name="SAPBEXHLevel3X" xfId="3947"/>
    <cellStyle name="SAPBEXHLevel3X 2" xfId="3948"/>
    <cellStyle name="SAPBEXresData" xfId="3949"/>
    <cellStyle name="SAPBEXresData 2" xfId="3950"/>
    <cellStyle name="SAPBEXresDataEmph" xfId="3951"/>
    <cellStyle name="SAPBEXresDataEmph 2" xfId="3952"/>
    <cellStyle name="SAPBEXresItem" xfId="3953"/>
    <cellStyle name="SAPBEXresItem 2" xfId="3954"/>
    <cellStyle name="SAPBEXresItemX" xfId="3955"/>
    <cellStyle name="SAPBEXstdData" xfId="3956"/>
    <cellStyle name="SAPBEXstdData 2" xfId="3957"/>
    <cellStyle name="SAPBEXstdDataEmph" xfId="3958"/>
    <cellStyle name="SAPBEXstdDataEmph 2" xfId="3959"/>
    <cellStyle name="SAPBEXstdItem" xfId="3960"/>
    <cellStyle name="SAPBEXstdItem 2" xfId="3961"/>
    <cellStyle name="SAPBEXstdItemX" xfId="3962"/>
    <cellStyle name="SAPBEXtitle" xfId="3963"/>
    <cellStyle name="SAPBEXtitle 2" xfId="3964"/>
    <cellStyle name="SAPBEXundefined" xfId="3965"/>
    <cellStyle name="SAPBEXundefined 2" xfId="3966"/>
    <cellStyle name="Satisfaisant" xfId="1882"/>
    <cellStyle name="Satisfaisant 2" xfId="3622"/>
    <cellStyle name="SEM-BPS-head" xfId="3967"/>
    <cellStyle name="SEM-BPS-key" xfId="3968"/>
    <cellStyle name="semestre" xfId="1883"/>
    <cellStyle name="semestre 2" xfId="3623"/>
    <cellStyle name="Separador de milhares [0]_meteorol (2)" xfId="1884"/>
    <cellStyle name="Sortie" xfId="1885"/>
    <cellStyle name="Sortie 2" xfId="3624"/>
    <cellStyle name="Spelling 1033,0" xfId="1886"/>
    <cellStyle name="Stub" xfId="1887"/>
    <cellStyle name="Stub 2" xfId="3625"/>
    <cellStyle name="Style 1" xfId="1888"/>
    <cellStyle name="Style 1 2" xfId="3626"/>
    <cellStyle name="tête chapitre" xfId="1889"/>
    <cellStyle name="tête chapitre 2" xfId="3627"/>
    <cellStyle name="Text" xfId="1890"/>
    <cellStyle name="Text 2" xfId="3628"/>
    <cellStyle name="Texte explicatif" xfId="1891"/>
    <cellStyle name="Texte explicatif 2" xfId="3629"/>
    <cellStyle name="Title 2" xfId="1892"/>
    <cellStyle name="Title 2 2" xfId="3630"/>
    <cellStyle name="Titre" xfId="1893"/>
    <cellStyle name="Titre 2" xfId="3631"/>
    <cellStyle name="Titre de la feuille" xfId="1894"/>
    <cellStyle name="Titre de la feuille 2" xfId="3632"/>
    <cellStyle name="Titre 1" xfId="1895"/>
    <cellStyle name="Titre 1 2" xfId="1896"/>
    <cellStyle name="Titre 1 2 2" xfId="3634"/>
    <cellStyle name="Titre 1 3" xfId="3633"/>
    <cellStyle name="Titre 2" xfId="1897"/>
    <cellStyle name="Titre 2 2" xfId="1898"/>
    <cellStyle name="Titre 2 2 2" xfId="3636"/>
    <cellStyle name="Titre 2 3" xfId="3635"/>
    <cellStyle name="Titre 3" xfId="1899"/>
    <cellStyle name="Titre 3 2" xfId="3637"/>
    <cellStyle name="Titre 4" xfId="1900"/>
    <cellStyle name="Titre 4 2" xfId="3638"/>
    <cellStyle name="Top" xfId="1901"/>
    <cellStyle name="Top 2" xfId="3639"/>
    <cellStyle name="Total 2" xfId="1902"/>
    <cellStyle name="Total 2 2" xfId="3640"/>
    <cellStyle name="Total 3" xfId="1903"/>
    <cellStyle name="Total 3 2" xfId="3641"/>
    <cellStyle name="Totals" xfId="1904"/>
    <cellStyle name="Totals 2" xfId="3642"/>
    <cellStyle name="Valuta (0)_LINEA GLOBALE" xfId="3969"/>
    <cellStyle name="Valuta_LINEA GLOBALE" xfId="3970"/>
    <cellStyle name="Vérification" xfId="1905"/>
    <cellStyle name="Vérification 2" xfId="3643"/>
    <cellStyle name="Vírgula 2" xfId="3650"/>
    <cellStyle name="Vírgula 2 2" xfId="3971"/>
    <cellStyle name="Vírgula_meteorol (2)" xfId="1906"/>
    <cellStyle name="Warning Text 2" xfId="1907"/>
    <cellStyle name="Warning Text 2 2" xfId="3644"/>
    <cellStyle name="ДАТА" xfId="1908"/>
    <cellStyle name="ДАТА 2" xfId="3645"/>
    <cellStyle name="ДЕНЕЖНЫЙ_BOPENGC" xfId="1909"/>
    <cellStyle name="ЗАГОЛОВОК1" xfId="1910"/>
    <cellStyle name="ЗАГОЛОВОК1 2" xfId="3646"/>
    <cellStyle name="ЗАГОЛОВОК2" xfId="1911"/>
    <cellStyle name="ЗАГОЛОВОК2 2" xfId="3647"/>
    <cellStyle name="ИТОГОВЫЙ" xfId="1912"/>
    <cellStyle name="ИТОГОВЫЙ 2" xfId="3648"/>
    <cellStyle name="Обычный_BOPENGC" xfId="1913"/>
    <cellStyle name="ПРОЦЕНТНЫЙ_BOPENGC" xfId="1914"/>
    <cellStyle name="ТЕКСТ" xfId="1915"/>
    <cellStyle name="ТЕКСТ 2" xfId="3649"/>
    <cellStyle name="ФИКСИРОВАННЫЙ" xfId="1916"/>
    <cellStyle name="ФИНАНСОВЫЙ_BOPENGC" xfId="1917"/>
    <cellStyle name="ارتباط تشعبي متبع_قطاعات" xfId="1918"/>
    <cellStyle name="ارتباط تشعبي_a" xfId="1919"/>
    <cellStyle name="عادي_2002 2003 الرابع" xfId="1920"/>
    <cellStyle name="عملة [0]_2002 2003 الرابع" xfId="1921"/>
    <cellStyle name="عملة_2002 2003 الرابع" xfId="1922"/>
    <cellStyle name="فاصلة [0]_2002 2003 الرابع" xfId="1923"/>
    <cellStyle name="فاصلة_2002 2003 الرابع" xfId="1924"/>
  </cellStyles>
  <dxfs count="1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C0099"/>
      <color rgb="FF33CCFF"/>
      <color rgb="FF0000FF"/>
      <color rgb="FFFA06E9"/>
      <color rgb="FF33CCCC"/>
      <color rgb="FF66FF33"/>
      <color rgb="FF66FFCC"/>
      <color rgb="FF969696"/>
      <color rgb="FFC0C0C0"/>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558800</xdr:colOff>
      <xdr:row>14</xdr:row>
      <xdr:rowOff>133351</xdr:rowOff>
    </xdr:from>
    <xdr:to>
      <xdr:col>12</xdr:col>
      <xdr:colOff>33821</xdr:colOff>
      <xdr:row>39</xdr:row>
      <xdr:rowOff>128875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7600" y="2711451"/>
          <a:ext cx="4961421" cy="4599274"/>
        </a:xfrm>
        <a:prstGeom prst="rect">
          <a:avLst/>
        </a:prstGeom>
      </xdr:spPr>
    </xdr:pic>
    <xdr:clientData/>
  </xdr:twoCellAnchor>
  <xdr:twoCellAnchor editAs="oneCell">
    <xdr:from>
      <xdr:col>5</xdr:col>
      <xdr:colOff>243417</xdr:colOff>
      <xdr:row>0</xdr:row>
      <xdr:rowOff>0</xdr:rowOff>
    </xdr:from>
    <xdr:to>
      <xdr:col>8</xdr:col>
      <xdr:colOff>309248</xdr:colOff>
      <xdr:row>10</xdr:row>
      <xdr:rowOff>53131</xdr:rowOff>
    </xdr:to>
    <xdr:pic>
      <xdr:nvPicPr>
        <xdr:cNvPr id="7" name="Picture 6"/>
        <xdr:cNvPicPr>
          <a:picLocks noChangeAspect="1"/>
        </xdr:cNvPicPr>
      </xdr:nvPicPr>
      <xdr:blipFill>
        <a:blip xmlns:r="http://schemas.openxmlformats.org/officeDocument/2006/relationships" r:embed="rId2"/>
        <a:stretch>
          <a:fillRect/>
        </a:stretch>
      </xdr:blipFill>
      <xdr:spPr>
        <a:xfrm>
          <a:off x="3312584" y="0"/>
          <a:ext cx="1907331" cy="18522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topLeftCell="A10" zoomScaleNormal="100" workbookViewId="0">
      <selection activeCell="O19" sqref="O19"/>
    </sheetView>
  </sheetViews>
  <sheetFormatPr defaultRowHeight="14.5"/>
  <sheetData>
    <row r="1" spans="2:16">
      <c r="B1" s="215"/>
      <c r="P1" s="215"/>
    </row>
    <row r="12" spans="2:16" ht="14.5" customHeight="1">
      <c r="D12" s="303" t="s">
        <v>601</v>
      </c>
      <c r="E12" s="303"/>
      <c r="F12" s="303"/>
      <c r="G12" s="303"/>
      <c r="H12" s="303"/>
      <c r="I12" s="303"/>
      <c r="J12" s="303"/>
      <c r="K12" s="303"/>
      <c r="L12" s="303"/>
      <c r="M12" s="303"/>
    </row>
    <row r="13" spans="2:16" ht="14.5" customHeight="1">
      <c r="D13" s="303"/>
      <c r="E13" s="303"/>
      <c r="F13" s="303"/>
      <c r="G13" s="303"/>
      <c r="H13" s="303"/>
      <c r="I13" s="303"/>
      <c r="J13" s="303"/>
      <c r="K13" s="303"/>
      <c r="L13" s="303"/>
      <c r="M13" s="303"/>
    </row>
    <row r="14" spans="2:16" ht="14.5" customHeight="1">
      <c r="D14" s="303"/>
      <c r="E14" s="303"/>
      <c r="F14" s="303"/>
      <c r="G14" s="303"/>
      <c r="H14" s="303"/>
      <c r="I14" s="303"/>
      <c r="J14" s="303"/>
      <c r="K14" s="303"/>
      <c r="L14" s="303"/>
      <c r="M14" s="303"/>
    </row>
    <row r="19" spans="5:12">
      <c r="E19" s="215"/>
      <c r="L19" s="215"/>
    </row>
    <row r="34" spans="2:16">
      <c r="B34" s="215"/>
      <c r="E34" s="215"/>
      <c r="L34" s="215"/>
      <c r="P34" s="215"/>
    </row>
    <row r="37" spans="2:16">
      <c r="N37" s="215"/>
    </row>
  </sheetData>
  <mergeCells count="1">
    <mergeCell ref="D12:M14"/>
  </mergeCell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opLeftCell="A10" zoomScale="96" zoomScaleNormal="96" workbookViewId="0">
      <selection activeCell="J6" sqref="J6"/>
    </sheetView>
  </sheetViews>
  <sheetFormatPr defaultColWidth="9.1796875" defaultRowHeight="18" customHeight="1"/>
  <cols>
    <col min="1" max="1" width="33.7265625" style="27" customWidth="1"/>
    <col min="2" max="22" width="9.7265625" style="49" customWidth="1"/>
    <col min="23" max="24" width="9.1796875" style="49"/>
    <col min="25" max="25" width="28.08984375" style="49" customWidth="1"/>
    <col min="26" max="16384" width="9.1796875" style="49"/>
  </cols>
  <sheetData>
    <row r="1" spans="1:25" s="27" customFormat="1" ht="18" customHeight="1">
      <c r="A1" s="28" t="s">
        <v>526</v>
      </c>
    </row>
    <row r="2" spans="1:25" ht="18" customHeight="1">
      <c r="A2" s="189"/>
      <c r="B2" s="310" t="s">
        <v>369</v>
      </c>
      <c r="C2" s="310"/>
      <c r="D2" s="310"/>
      <c r="E2" s="310"/>
      <c r="F2" s="310"/>
      <c r="G2" s="310"/>
      <c r="H2" s="310"/>
      <c r="I2" s="310"/>
      <c r="J2" s="310"/>
      <c r="K2" s="310"/>
      <c r="L2" s="310"/>
      <c r="M2" s="310"/>
      <c r="N2" s="310"/>
      <c r="O2" s="310"/>
      <c r="P2" s="310"/>
      <c r="Q2" s="310"/>
      <c r="R2" s="310"/>
      <c r="S2" s="310"/>
      <c r="T2" s="310"/>
      <c r="U2" s="310"/>
      <c r="V2" s="310"/>
      <c r="X2" s="17"/>
    </row>
    <row r="3" spans="1:25" s="53" customFormat="1" ht="18" customHeight="1">
      <c r="A3" s="189" t="s">
        <v>29</v>
      </c>
      <c r="B3" s="186" t="s">
        <v>370</v>
      </c>
      <c r="C3" s="186" t="s">
        <v>371</v>
      </c>
      <c r="D3" s="186" t="s">
        <v>355</v>
      </c>
      <c r="E3" s="186" t="s">
        <v>356</v>
      </c>
      <c r="F3" s="186" t="s">
        <v>357</v>
      </c>
      <c r="G3" s="186" t="s">
        <v>358</v>
      </c>
      <c r="H3" s="186" t="s">
        <v>359</v>
      </c>
      <c r="I3" s="186" t="s">
        <v>360</v>
      </c>
      <c r="J3" s="186" t="s">
        <v>32</v>
      </c>
      <c r="K3" s="186" t="s">
        <v>361</v>
      </c>
      <c r="L3" s="186" t="s">
        <v>31</v>
      </c>
      <c r="M3" s="186">
        <v>2011</v>
      </c>
      <c r="N3" s="186">
        <v>2012</v>
      </c>
      <c r="O3" s="186">
        <v>2013</v>
      </c>
      <c r="P3" s="186">
        <v>2014</v>
      </c>
      <c r="Q3" s="186">
        <v>2015</v>
      </c>
      <c r="R3" s="186">
        <v>2016</v>
      </c>
      <c r="S3" s="186">
        <v>2017</v>
      </c>
      <c r="T3" s="186">
        <v>2018</v>
      </c>
      <c r="U3" s="186">
        <v>2019</v>
      </c>
      <c r="V3" s="186">
        <v>2020</v>
      </c>
      <c r="Y3" s="46" t="s">
        <v>521</v>
      </c>
    </row>
    <row r="4" spans="1:25" s="52" customFormat="1" ht="18" customHeight="1">
      <c r="A4" s="45" t="s">
        <v>14</v>
      </c>
      <c r="B4" s="234"/>
      <c r="C4" s="234"/>
      <c r="D4" s="234"/>
      <c r="E4" s="234"/>
      <c r="F4" s="234"/>
      <c r="G4" s="234"/>
      <c r="H4" s="234"/>
      <c r="I4" s="234"/>
      <c r="J4" s="234"/>
      <c r="K4" s="234"/>
      <c r="L4" s="234"/>
      <c r="M4" s="234"/>
      <c r="N4" s="234"/>
      <c r="O4" s="234"/>
      <c r="P4" s="234"/>
      <c r="Q4" s="234"/>
      <c r="R4" s="252"/>
      <c r="S4" s="252"/>
      <c r="T4" s="252"/>
      <c r="U4" s="252"/>
      <c r="V4" s="252"/>
    </row>
    <row r="5" spans="1:25" s="52" customFormat="1" ht="18" customHeight="1">
      <c r="A5" s="45" t="s">
        <v>13</v>
      </c>
      <c r="B5" s="234" t="s">
        <v>7</v>
      </c>
      <c r="C5" s="234" t="s">
        <v>7</v>
      </c>
      <c r="D5" s="234" t="s">
        <v>7</v>
      </c>
      <c r="E5" s="234" t="s">
        <v>7</v>
      </c>
      <c r="F5" s="234" t="s">
        <v>7</v>
      </c>
      <c r="G5" s="234">
        <v>891</v>
      </c>
      <c r="H5" s="234">
        <v>891</v>
      </c>
      <c r="I5" s="234">
        <v>891</v>
      </c>
      <c r="J5" s="234">
        <v>891</v>
      </c>
      <c r="K5" s="234">
        <v>891</v>
      </c>
      <c r="L5" s="234">
        <v>891</v>
      </c>
      <c r="M5" s="234">
        <v>891</v>
      </c>
      <c r="N5" s="234">
        <v>891</v>
      </c>
      <c r="O5" s="234">
        <v>891</v>
      </c>
      <c r="P5" s="234">
        <v>891</v>
      </c>
      <c r="Q5" s="234">
        <v>891</v>
      </c>
      <c r="R5" s="252"/>
      <c r="S5" s="252"/>
      <c r="T5" s="252"/>
      <c r="U5" s="252"/>
      <c r="V5" s="252"/>
    </row>
    <row r="6" spans="1:25" s="52" customFormat="1" ht="18" customHeight="1">
      <c r="A6" s="45" t="s">
        <v>497</v>
      </c>
      <c r="B6" s="234"/>
      <c r="C6" s="234"/>
      <c r="D6" s="234"/>
      <c r="E6" s="234"/>
      <c r="F6" s="234"/>
      <c r="G6" s="234"/>
      <c r="H6" s="234"/>
      <c r="I6" s="234"/>
      <c r="J6" s="234"/>
      <c r="K6" s="234"/>
      <c r="L6" s="234"/>
      <c r="M6" s="234"/>
      <c r="N6" s="234"/>
      <c r="O6" s="234"/>
      <c r="P6" s="234"/>
      <c r="Q6" s="234"/>
      <c r="R6" s="252"/>
      <c r="S6" s="252"/>
      <c r="T6" s="252"/>
      <c r="U6" s="252"/>
      <c r="V6" s="252"/>
    </row>
    <row r="7" spans="1:25" s="52" customFormat="1" ht="18" customHeight="1">
      <c r="A7" s="45" t="s">
        <v>37</v>
      </c>
      <c r="B7" s="234">
        <v>4511</v>
      </c>
      <c r="C7" s="234">
        <v>4511</v>
      </c>
      <c r="D7" s="234">
        <v>4511</v>
      </c>
      <c r="E7" s="234">
        <v>4752</v>
      </c>
      <c r="F7" s="234">
        <v>3641</v>
      </c>
      <c r="G7" s="234">
        <v>3641</v>
      </c>
      <c r="H7" s="234">
        <v>3641</v>
      </c>
      <c r="I7" s="234">
        <v>3641</v>
      </c>
      <c r="J7" s="234">
        <v>4007</v>
      </c>
      <c r="K7" s="234">
        <v>3641</v>
      </c>
      <c r="L7" s="234">
        <v>3641</v>
      </c>
      <c r="M7" s="234">
        <v>3641</v>
      </c>
      <c r="N7" s="234">
        <v>5033</v>
      </c>
      <c r="O7" s="234"/>
      <c r="P7" s="234"/>
      <c r="Q7" s="234"/>
      <c r="R7" s="252"/>
      <c r="S7" s="252"/>
      <c r="T7" s="252"/>
      <c r="U7" s="252"/>
      <c r="V7" s="252"/>
    </row>
    <row r="8" spans="1:25" s="52" customFormat="1" ht="18" customHeight="1">
      <c r="A8" s="45" t="s">
        <v>496</v>
      </c>
      <c r="B8" s="234"/>
      <c r="C8" s="234"/>
      <c r="D8" s="234"/>
      <c r="E8" s="234"/>
      <c r="F8" s="234">
        <v>336</v>
      </c>
      <c r="G8" s="234">
        <v>332</v>
      </c>
      <c r="H8" s="234">
        <v>332</v>
      </c>
      <c r="I8" s="234">
        <v>332</v>
      </c>
      <c r="J8" s="234">
        <v>300</v>
      </c>
      <c r="K8" s="234">
        <v>300</v>
      </c>
      <c r="L8" s="234">
        <v>300</v>
      </c>
      <c r="M8" s="234">
        <v>300</v>
      </c>
      <c r="N8" s="234">
        <v>300</v>
      </c>
      <c r="O8" s="234">
        <v>300</v>
      </c>
      <c r="P8" s="234">
        <v>300</v>
      </c>
      <c r="Q8" s="234">
        <v>300</v>
      </c>
      <c r="R8" s="252"/>
      <c r="S8" s="252"/>
      <c r="T8" s="252"/>
      <c r="U8" s="252"/>
      <c r="V8" s="252"/>
    </row>
    <row r="9" spans="1:25" s="52" customFormat="1" ht="18" customHeight="1">
      <c r="A9" s="45" t="s">
        <v>11</v>
      </c>
      <c r="B9" s="234"/>
      <c r="C9" s="234"/>
      <c r="D9" s="234"/>
      <c r="E9" s="234"/>
      <c r="F9" s="234"/>
      <c r="G9" s="234"/>
      <c r="H9" s="234"/>
      <c r="I9" s="234"/>
      <c r="J9" s="234"/>
      <c r="K9" s="234"/>
      <c r="L9" s="234"/>
      <c r="M9" s="234"/>
      <c r="N9" s="234"/>
      <c r="O9" s="234"/>
      <c r="P9" s="234"/>
      <c r="Q9" s="234"/>
      <c r="R9" s="252"/>
      <c r="S9" s="252"/>
      <c r="T9" s="252"/>
      <c r="U9" s="252"/>
      <c r="V9" s="252"/>
    </row>
    <row r="10" spans="1:25" s="52" customFormat="1" ht="18" customHeight="1">
      <c r="A10" s="45" t="s">
        <v>10</v>
      </c>
      <c r="B10" s="234"/>
      <c r="C10" s="234"/>
      <c r="D10" s="234"/>
      <c r="E10" s="234"/>
      <c r="F10" s="234"/>
      <c r="G10" s="234">
        <v>872.3</v>
      </c>
      <c r="H10" s="234">
        <v>872.3</v>
      </c>
      <c r="I10" s="234">
        <v>872.3</v>
      </c>
      <c r="J10" s="234">
        <v>872.3</v>
      </c>
      <c r="K10" s="234">
        <v>872.3</v>
      </c>
      <c r="L10" s="234">
        <v>872.3</v>
      </c>
      <c r="M10" s="234">
        <v>872.3</v>
      </c>
      <c r="N10" s="234">
        <v>872.3</v>
      </c>
      <c r="O10" s="234">
        <v>872.3</v>
      </c>
      <c r="P10" s="234">
        <v>872.3</v>
      </c>
      <c r="Q10" s="234">
        <v>872</v>
      </c>
      <c r="R10" s="252"/>
      <c r="S10" s="252"/>
      <c r="T10" s="252"/>
      <c r="U10" s="252"/>
      <c r="V10" s="252"/>
    </row>
    <row r="11" spans="1:25" s="52" customFormat="1" ht="18" customHeight="1">
      <c r="A11" s="45" t="s">
        <v>9</v>
      </c>
      <c r="B11" s="234">
        <v>789</v>
      </c>
      <c r="C11" s="234">
        <v>789</v>
      </c>
      <c r="D11" s="234">
        <v>789</v>
      </c>
      <c r="E11" s="234">
        <v>789</v>
      </c>
      <c r="F11" s="234">
        <v>710</v>
      </c>
      <c r="G11" s="234"/>
      <c r="H11" s="234"/>
      <c r="I11" s="234"/>
      <c r="J11" s="234">
        <v>797</v>
      </c>
      <c r="K11" s="234"/>
      <c r="L11" s="234"/>
      <c r="M11" s="234"/>
      <c r="N11" s="234"/>
      <c r="O11" s="234"/>
      <c r="P11" s="234"/>
      <c r="Q11" s="234"/>
      <c r="R11" s="252"/>
      <c r="S11" s="252"/>
      <c r="T11" s="252"/>
      <c r="U11" s="252"/>
      <c r="V11" s="252"/>
    </row>
    <row r="12" spans="1:25" s="52" customFormat="1" ht="18" customHeight="1">
      <c r="A12" s="45" t="s">
        <v>8</v>
      </c>
      <c r="B12" s="260" t="s">
        <v>40</v>
      </c>
      <c r="C12" s="260" t="s">
        <v>40</v>
      </c>
      <c r="D12" s="260" t="s">
        <v>40</v>
      </c>
      <c r="E12" s="260" t="s">
        <v>40</v>
      </c>
      <c r="F12" s="260" t="s">
        <v>40</v>
      </c>
      <c r="G12" s="260" t="s">
        <v>40</v>
      </c>
      <c r="H12" s="260" t="s">
        <v>40</v>
      </c>
      <c r="I12" s="260" t="s">
        <v>40</v>
      </c>
      <c r="J12" s="260" t="s">
        <v>40</v>
      </c>
      <c r="K12" s="260" t="s">
        <v>40</v>
      </c>
      <c r="L12" s="260" t="s">
        <v>40</v>
      </c>
      <c r="M12" s="260" t="s">
        <v>40</v>
      </c>
      <c r="N12" s="260" t="s">
        <v>40</v>
      </c>
      <c r="O12" s="260" t="s">
        <v>40</v>
      </c>
      <c r="P12" s="260" t="s">
        <v>40</v>
      </c>
      <c r="Q12" s="260" t="s">
        <v>40</v>
      </c>
      <c r="R12" s="260" t="s">
        <v>40</v>
      </c>
      <c r="S12" s="260" t="s">
        <v>40</v>
      </c>
      <c r="T12" s="260" t="s">
        <v>40</v>
      </c>
      <c r="U12" s="260" t="s">
        <v>40</v>
      </c>
      <c r="V12" s="260" t="s">
        <v>40</v>
      </c>
    </row>
    <row r="13" spans="1:25" s="52" customFormat="1" ht="18" customHeight="1">
      <c r="A13" s="45" t="s">
        <v>6</v>
      </c>
      <c r="B13" s="234"/>
      <c r="C13" s="234"/>
      <c r="D13" s="234"/>
      <c r="E13" s="234"/>
      <c r="F13" s="234"/>
      <c r="G13" s="234">
        <v>3070</v>
      </c>
      <c r="H13" s="234">
        <v>3070</v>
      </c>
      <c r="I13" s="234">
        <v>3070</v>
      </c>
      <c r="J13" s="234">
        <v>3116</v>
      </c>
      <c r="K13" s="234">
        <v>3116</v>
      </c>
      <c r="L13" s="234">
        <v>3116</v>
      </c>
      <c r="M13" s="234">
        <v>3116</v>
      </c>
      <c r="N13" s="234">
        <v>3159</v>
      </c>
      <c r="O13" s="234">
        <v>3116</v>
      </c>
      <c r="P13" s="234">
        <v>3116</v>
      </c>
      <c r="Q13" s="234">
        <v>3116</v>
      </c>
      <c r="R13" s="234">
        <v>4052</v>
      </c>
      <c r="S13" s="234">
        <v>4052</v>
      </c>
      <c r="T13" s="234">
        <v>4052</v>
      </c>
      <c r="U13" s="234">
        <v>4052</v>
      </c>
      <c r="V13" s="234">
        <v>4052</v>
      </c>
    </row>
    <row r="14" spans="1:25" s="52" customFormat="1" ht="18" customHeight="1">
      <c r="A14" s="45" t="s">
        <v>5</v>
      </c>
      <c r="B14" s="234"/>
      <c r="C14" s="234"/>
      <c r="D14" s="234"/>
      <c r="E14" s="234"/>
      <c r="F14" s="234"/>
      <c r="G14" s="234"/>
      <c r="H14" s="234"/>
      <c r="I14" s="234"/>
      <c r="J14" s="234"/>
      <c r="K14" s="234"/>
      <c r="L14" s="234"/>
      <c r="M14" s="234"/>
      <c r="N14" s="234"/>
      <c r="O14" s="234"/>
      <c r="P14" s="234"/>
      <c r="Q14" s="234"/>
      <c r="R14" s="252"/>
      <c r="S14" s="252"/>
      <c r="T14" s="252"/>
      <c r="U14" s="252"/>
      <c r="V14" s="252"/>
    </row>
    <row r="15" spans="1:25" s="52" customFormat="1" ht="18" customHeight="1">
      <c r="A15" s="45" t="s">
        <v>4</v>
      </c>
      <c r="B15" s="260" t="s">
        <v>40</v>
      </c>
      <c r="C15" s="260" t="s">
        <v>40</v>
      </c>
      <c r="D15" s="260" t="s">
        <v>40</v>
      </c>
      <c r="E15" s="260" t="s">
        <v>40</v>
      </c>
      <c r="F15" s="260" t="s">
        <v>40</v>
      </c>
      <c r="G15" s="260" t="s">
        <v>40</v>
      </c>
      <c r="H15" s="260" t="s">
        <v>40</v>
      </c>
      <c r="I15" s="260" t="s">
        <v>40</v>
      </c>
      <c r="J15" s="260" t="s">
        <v>40</v>
      </c>
      <c r="K15" s="260" t="s">
        <v>40</v>
      </c>
      <c r="L15" s="260" t="s">
        <v>40</v>
      </c>
      <c r="M15" s="260"/>
      <c r="N15" s="260" t="s">
        <v>40</v>
      </c>
      <c r="O15" s="260" t="s">
        <v>40</v>
      </c>
      <c r="P15" s="260" t="s">
        <v>40</v>
      </c>
      <c r="Q15" s="260" t="s">
        <v>40</v>
      </c>
      <c r="R15" s="260" t="s">
        <v>40</v>
      </c>
      <c r="S15" s="260" t="s">
        <v>40</v>
      </c>
      <c r="T15" s="260" t="s">
        <v>40</v>
      </c>
      <c r="U15" s="260" t="s">
        <v>40</v>
      </c>
      <c r="V15" s="260" t="s">
        <v>40</v>
      </c>
    </row>
    <row r="16" spans="1:25" s="52" customFormat="1" ht="18" customHeight="1">
      <c r="A16" s="45" t="s">
        <v>3</v>
      </c>
      <c r="B16" s="234">
        <v>23596</v>
      </c>
      <c r="C16" s="234">
        <v>23821</v>
      </c>
      <c r="D16" s="234">
        <v>21617.062999999998</v>
      </c>
      <c r="E16" s="234">
        <v>20319</v>
      </c>
      <c r="F16" s="234">
        <v>22657</v>
      </c>
      <c r="G16" s="234">
        <v>20047</v>
      </c>
      <c r="H16" s="234">
        <v>20047</v>
      </c>
      <c r="I16" s="234">
        <v>24487</v>
      </c>
      <c r="J16" s="234">
        <v>24487</v>
      </c>
      <c r="K16" s="234">
        <v>22051</v>
      </c>
      <c r="L16" s="234">
        <v>22051</v>
      </c>
      <c r="M16" s="234">
        <v>22051</v>
      </c>
      <c r="N16" s="234"/>
      <c r="O16" s="234"/>
      <c r="P16" s="234"/>
      <c r="Q16" s="234"/>
      <c r="R16" s="252"/>
      <c r="S16" s="252"/>
      <c r="T16" s="252"/>
      <c r="U16" s="252"/>
      <c r="V16" s="252"/>
    </row>
    <row r="17" spans="1:22" s="52" customFormat="1" ht="18" customHeight="1">
      <c r="A17" s="45" t="s">
        <v>30</v>
      </c>
      <c r="B17" s="234"/>
      <c r="C17" s="234"/>
      <c r="D17" s="234"/>
      <c r="E17" s="234"/>
      <c r="F17" s="234"/>
      <c r="G17" s="234">
        <v>3057</v>
      </c>
      <c r="H17" s="234">
        <v>3057</v>
      </c>
      <c r="I17" s="234">
        <v>3057</v>
      </c>
      <c r="J17" s="234">
        <v>3057</v>
      </c>
      <c r="K17" s="234">
        <v>3057</v>
      </c>
      <c r="L17" s="234">
        <v>3057</v>
      </c>
      <c r="M17" s="234">
        <v>3057</v>
      </c>
      <c r="N17" s="234">
        <v>3057</v>
      </c>
      <c r="O17" s="234">
        <v>3057</v>
      </c>
      <c r="P17" s="234">
        <v>3682</v>
      </c>
      <c r="Q17" s="234">
        <v>3682</v>
      </c>
      <c r="R17" s="252"/>
      <c r="S17" s="252"/>
      <c r="T17" s="252"/>
      <c r="U17" s="252"/>
      <c r="V17" s="252"/>
    </row>
    <row r="18" spans="1:22" s="52" customFormat="1" ht="18" customHeight="1">
      <c r="A18" s="45" t="s">
        <v>1</v>
      </c>
      <c r="B18" s="234"/>
      <c r="C18" s="234"/>
      <c r="D18" s="234"/>
      <c r="E18" s="234"/>
      <c r="F18" s="234">
        <v>2164</v>
      </c>
      <c r="G18" s="234">
        <v>2164</v>
      </c>
      <c r="H18" s="234">
        <v>2164</v>
      </c>
      <c r="I18" s="234">
        <v>2164</v>
      </c>
      <c r="J18" s="234">
        <v>2164</v>
      </c>
      <c r="K18" s="234">
        <v>2164</v>
      </c>
      <c r="L18" s="234">
        <v>2164</v>
      </c>
      <c r="M18" s="234">
        <v>2164</v>
      </c>
      <c r="N18" s="234">
        <v>2164</v>
      </c>
      <c r="O18" s="234">
        <v>2164</v>
      </c>
      <c r="P18" s="234">
        <v>2164</v>
      </c>
      <c r="Q18" s="234">
        <v>2164</v>
      </c>
      <c r="R18" s="252"/>
      <c r="S18" s="252"/>
      <c r="T18" s="252"/>
      <c r="U18" s="252"/>
      <c r="V18" s="252"/>
    </row>
    <row r="19" spans="1:22" s="52" customFormat="1" ht="18" customHeight="1">
      <c r="A19" s="45" t="s">
        <v>0</v>
      </c>
      <c r="B19" s="234">
        <v>3394</v>
      </c>
      <c r="C19" s="234">
        <v>3394</v>
      </c>
      <c r="D19" s="234">
        <v>2759</v>
      </c>
      <c r="E19" s="234">
        <v>2759</v>
      </c>
      <c r="F19" s="234"/>
      <c r="G19" s="234"/>
      <c r="H19" s="234"/>
      <c r="I19" s="234"/>
      <c r="J19" s="234">
        <v>2583</v>
      </c>
      <c r="K19" s="255"/>
      <c r="L19" s="255"/>
      <c r="M19" s="255"/>
      <c r="N19" s="255"/>
      <c r="O19" s="255"/>
      <c r="P19" s="255"/>
      <c r="Q19" s="255"/>
      <c r="R19" s="255"/>
      <c r="S19" s="255"/>
      <c r="T19" s="234">
        <v>2853</v>
      </c>
      <c r="U19" s="234">
        <v>2853</v>
      </c>
      <c r="V19" s="234">
        <v>2853</v>
      </c>
    </row>
    <row r="20" spans="1:22" ht="18" customHeight="1">
      <c r="A20" s="23"/>
    </row>
    <row r="21" spans="1:22" ht="18" customHeight="1">
      <c r="A21" s="185" t="s">
        <v>353</v>
      </c>
    </row>
    <row r="22" spans="1:22" s="52" customFormat="1" ht="18" customHeight="1">
      <c r="A22" s="185" t="s">
        <v>570</v>
      </c>
    </row>
  </sheetData>
  <mergeCells count="1">
    <mergeCell ref="B2:V2"/>
  </mergeCells>
  <hyperlinks>
    <hyperlink ref="Y3" location="Content!A1" display="Back to content pag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8"/>
  <sheetViews>
    <sheetView topLeftCell="A16" zoomScale="89" zoomScaleNormal="89" workbookViewId="0">
      <selection activeCell="D18" sqref="D18"/>
    </sheetView>
  </sheetViews>
  <sheetFormatPr defaultColWidth="9.1796875" defaultRowHeight="18" customHeight="1"/>
  <cols>
    <col min="1" max="1" width="34.54296875" style="27" customWidth="1"/>
    <col min="2" max="42" width="9.7265625" style="49" customWidth="1"/>
    <col min="43" max="44" width="9.1796875" style="49"/>
    <col min="45" max="45" width="25.7265625" style="49" customWidth="1"/>
    <col min="46" max="16384" width="9.1796875" style="49"/>
  </cols>
  <sheetData>
    <row r="1" spans="1:45" ht="18" customHeight="1">
      <c r="A1" s="53" t="s">
        <v>527</v>
      </c>
    </row>
    <row r="2" spans="1:45" ht="18" customHeight="1">
      <c r="A2" s="189"/>
      <c r="B2" s="311" t="s">
        <v>372</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row>
    <row r="3" spans="1:45" s="53" customFormat="1" ht="18" customHeight="1">
      <c r="A3" s="189" t="s">
        <v>29</v>
      </c>
      <c r="B3" s="186" t="s">
        <v>370</v>
      </c>
      <c r="C3" s="186" t="s">
        <v>373</v>
      </c>
      <c r="D3" s="186" t="s">
        <v>374</v>
      </c>
      <c r="E3" s="186" t="s">
        <v>375</v>
      </c>
      <c r="F3" s="186" t="s">
        <v>376</v>
      </c>
      <c r="G3" s="186" t="s">
        <v>371</v>
      </c>
      <c r="H3" s="186" t="s">
        <v>377</v>
      </c>
      <c r="I3" s="186" t="s">
        <v>378</v>
      </c>
      <c r="J3" s="186" t="s">
        <v>379</v>
      </c>
      <c r="K3" s="186" t="s">
        <v>380</v>
      </c>
      <c r="L3" s="186" t="s">
        <v>355</v>
      </c>
      <c r="M3" s="186" t="s">
        <v>381</v>
      </c>
      <c r="N3" s="186" t="s">
        <v>382</v>
      </c>
      <c r="O3" s="186" t="s">
        <v>383</v>
      </c>
      <c r="P3" s="186" t="s">
        <v>384</v>
      </c>
      <c r="Q3" s="186" t="s">
        <v>356</v>
      </c>
      <c r="R3" s="186" t="s">
        <v>385</v>
      </c>
      <c r="S3" s="186" t="s">
        <v>386</v>
      </c>
      <c r="T3" s="186" t="s">
        <v>387</v>
      </c>
      <c r="U3" s="186" t="s">
        <v>388</v>
      </c>
      <c r="V3" s="186" t="s">
        <v>357</v>
      </c>
      <c r="W3" s="186" t="s">
        <v>364</v>
      </c>
      <c r="X3" s="186" t="s">
        <v>365</v>
      </c>
      <c r="Y3" s="186" t="s">
        <v>366</v>
      </c>
      <c r="Z3" s="186" t="s">
        <v>367</v>
      </c>
      <c r="AA3" s="186" t="s">
        <v>358</v>
      </c>
      <c r="AB3" s="186" t="s">
        <v>359</v>
      </c>
      <c r="AC3" s="186" t="s">
        <v>360</v>
      </c>
      <c r="AD3" s="186" t="s">
        <v>32</v>
      </c>
      <c r="AE3" s="186" t="s">
        <v>361</v>
      </c>
      <c r="AF3" s="186" t="s">
        <v>31</v>
      </c>
      <c r="AG3" s="186">
        <v>2011</v>
      </c>
      <c r="AH3" s="186">
        <v>2012</v>
      </c>
      <c r="AI3" s="186">
        <v>2013</v>
      </c>
      <c r="AJ3" s="186">
        <v>2014</v>
      </c>
      <c r="AK3" s="186">
        <v>2015</v>
      </c>
      <c r="AL3" s="186">
        <v>2016</v>
      </c>
      <c r="AM3" s="186">
        <v>2017</v>
      </c>
      <c r="AN3" s="186">
        <v>2018</v>
      </c>
      <c r="AO3" s="186">
        <v>2019</v>
      </c>
      <c r="AP3" s="186">
        <v>2020</v>
      </c>
      <c r="AR3" s="49"/>
      <c r="AS3" s="46" t="s">
        <v>521</v>
      </c>
    </row>
    <row r="4" spans="1:45" s="52" customFormat="1" ht="18" customHeight="1">
      <c r="A4" s="45" t="s">
        <v>14</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R4" s="17"/>
    </row>
    <row r="5" spans="1:45" s="52" customFormat="1" ht="18" customHeight="1">
      <c r="A5" s="45" t="s">
        <v>13</v>
      </c>
      <c r="B5" s="234" t="s">
        <v>7</v>
      </c>
      <c r="C5" s="234" t="s">
        <v>7</v>
      </c>
      <c r="D5" s="234" t="s">
        <v>7</v>
      </c>
      <c r="E5" s="234" t="s">
        <v>7</v>
      </c>
      <c r="F5" s="234" t="s">
        <v>7</v>
      </c>
      <c r="G5" s="234" t="s">
        <v>7</v>
      </c>
      <c r="H5" s="234" t="s">
        <v>7</v>
      </c>
      <c r="I5" s="234" t="s">
        <v>7</v>
      </c>
      <c r="J5" s="234" t="s">
        <v>7</v>
      </c>
      <c r="K5" s="234" t="s">
        <v>7</v>
      </c>
      <c r="L5" s="234" t="s">
        <v>7</v>
      </c>
      <c r="M5" s="234" t="s">
        <v>7</v>
      </c>
      <c r="N5" s="234" t="s">
        <v>7</v>
      </c>
      <c r="O5" s="234" t="s">
        <v>7</v>
      </c>
      <c r="P5" s="234" t="s">
        <v>7</v>
      </c>
      <c r="Q5" s="234" t="s">
        <v>7</v>
      </c>
      <c r="R5" s="234" t="s">
        <v>7</v>
      </c>
      <c r="S5" s="234" t="s">
        <v>7</v>
      </c>
      <c r="T5" s="234" t="s">
        <v>7</v>
      </c>
      <c r="U5" s="234" t="s">
        <v>7</v>
      </c>
      <c r="V5" s="234" t="s">
        <v>7</v>
      </c>
      <c r="W5" s="234" t="s">
        <v>7</v>
      </c>
      <c r="X5" s="234" t="s">
        <v>7</v>
      </c>
      <c r="Y5" s="234" t="s">
        <v>7</v>
      </c>
      <c r="Z5" s="234" t="s">
        <v>7</v>
      </c>
      <c r="AA5" s="234" t="s">
        <v>7</v>
      </c>
      <c r="AB5" s="234" t="s">
        <v>7</v>
      </c>
      <c r="AC5" s="234" t="s">
        <v>7</v>
      </c>
      <c r="AD5" s="234" t="s">
        <v>7</v>
      </c>
      <c r="AE5" s="234" t="s">
        <v>7</v>
      </c>
      <c r="AF5" s="234" t="s">
        <v>7</v>
      </c>
      <c r="AG5" s="234" t="s">
        <v>7</v>
      </c>
      <c r="AH5" s="234" t="s">
        <v>7</v>
      </c>
      <c r="AI5" s="234" t="s">
        <v>7</v>
      </c>
      <c r="AJ5" s="234" t="s">
        <v>7</v>
      </c>
      <c r="AK5" s="234" t="s">
        <v>7</v>
      </c>
      <c r="AL5" s="234" t="s">
        <v>7</v>
      </c>
      <c r="AM5" s="234" t="s">
        <v>7</v>
      </c>
      <c r="AN5" s="234" t="s">
        <v>7</v>
      </c>
      <c r="AO5" s="234" t="s">
        <v>7</v>
      </c>
      <c r="AP5" s="234" t="s">
        <v>7</v>
      </c>
      <c r="AR5" s="49"/>
    </row>
    <row r="6" spans="1:45" s="52" customFormat="1" ht="18" customHeight="1">
      <c r="A6" s="45" t="s">
        <v>497</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R6" s="49"/>
    </row>
    <row r="7" spans="1:45" s="52" customFormat="1" ht="18" customHeight="1">
      <c r="A7" s="45" t="s">
        <v>37</v>
      </c>
      <c r="B7" s="234">
        <v>429.4</v>
      </c>
      <c r="C7" s="234">
        <v>613.20000000000005</v>
      </c>
      <c r="D7" s="234">
        <v>405.6</v>
      </c>
      <c r="E7" s="234">
        <v>372.6</v>
      </c>
      <c r="F7" s="234">
        <v>345.6</v>
      </c>
      <c r="G7" s="234">
        <v>292</v>
      </c>
      <c r="H7" s="234">
        <v>320</v>
      </c>
      <c r="I7" s="234">
        <v>359</v>
      </c>
      <c r="J7" s="234">
        <v>389</v>
      </c>
      <c r="K7" s="234"/>
      <c r="L7" s="234">
        <v>260</v>
      </c>
      <c r="M7" s="234"/>
      <c r="N7" s="234"/>
      <c r="O7" s="234"/>
      <c r="P7" s="234">
        <v>29</v>
      </c>
      <c r="Q7" s="234">
        <v>29</v>
      </c>
      <c r="R7" s="234"/>
      <c r="S7" s="234"/>
      <c r="T7" s="234">
        <v>71</v>
      </c>
      <c r="U7" s="234">
        <v>73</v>
      </c>
      <c r="V7" s="234">
        <v>94</v>
      </c>
      <c r="W7" s="234">
        <v>111</v>
      </c>
      <c r="X7" s="234">
        <v>80</v>
      </c>
      <c r="Y7" s="234">
        <v>71</v>
      </c>
      <c r="Z7" s="234">
        <v>70</v>
      </c>
      <c r="AA7" s="234">
        <v>140</v>
      </c>
      <c r="AB7" s="234">
        <v>86</v>
      </c>
      <c r="AC7" s="234">
        <v>79</v>
      </c>
      <c r="AD7" s="234">
        <v>95</v>
      </c>
      <c r="AE7" s="234">
        <v>85</v>
      </c>
      <c r="AF7" s="234"/>
      <c r="AG7" s="234"/>
      <c r="AH7" s="234"/>
      <c r="AI7" s="234"/>
      <c r="AJ7" s="234"/>
      <c r="AK7" s="234"/>
      <c r="AL7" s="234"/>
      <c r="AM7" s="234"/>
      <c r="AN7" s="234"/>
      <c r="AO7" s="234"/>
      <c r="AP7" s="234"/>
    </row>
    <row r="8" spans="1:45" s="52" customFormat="1" ht="18" customHeight="1">
      <c r="A8" s="45" t="s">
        <v>496</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row>
    <row r="9" spans="1:45" s="52" customFormat="1" ht="18" customHeight="1">
      <c r="A9" s="45" t="s">
        <v>11</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row>
    <row r="10" spans="1:45" s="52" customFormat="1" ht="18" customHeight="1">
      <c r="A10" s="45" t="s">
        <v>10</v>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v>10</v>
      </c>
      <c r="AE10" s="234"/>
      <c r="AF10" s="234"/>
      <c r="AG10" s="234"/>
      <c r="AH10" s="234"/>
      <c r="AI10" s="234"/>
      <c r="AJ10" s="234"/>
      <c r="AK10" s="234"/>
      <c r="AL10" s="234"/>
      <c r="AM10" s="234"/>
      <c r="AN10" s="234"/>
      <c r="AO10" s="234"/>
      <c r="AP10" s="234"/>
    </row>
    <row r="11" spans="1:45" s="52" customFormat="1" ht="18" customHeight="1">
      <c r="A11" s="45" t="s">
        <v>9</v>
      </c>
      <c r="B11" s="234">
        <v>79.722999999999999</v>
      </c>
      <c r="C11" s="234">
        <v>77.936999999999998</v>
      </c>
      <c r="D11" s="234">
        <v>97</v>
      </c>
      <c r="E11" s="234">
        <v>102.354</v>
      </c>
      <c r="F11" s="234">
        <v>102.294</v>
      </c>
      <c r="G11" s="234">
        <v>113.48399999999999</v>
      </c>
      <c r="H11" s="234">
        <v>121.45699999999999</v>
      </c>
      <c r="I11" s="234">
        <v>107</v>
      </c>
      <c r="J11" s="234">
        <v>114</v>
      </c>
      <c r="K11" s="234">
        <v>111</v>
      </c>
      <c r="L11" s="234">
        <v>115.46899999999999</v>
      </c>
      <c r="M11" s="234">
        <v>101.08</v>
      </c>
      <c r="N11" s="234">
        <v>87.873000000000005</v>
      </c>
      <c r="O11" s="234">
        <v>65.361999999999995</v>
      </c>
      <c r="P11" s="234">
        <v>41</v>
      </c>
      <c r="Q11" s="234">
        <v>22</v>
      </c>
      <c r="R11" s="234">
        <v>26</v>
      </c>
      <c r="S11" s="234">
        <v>17</v>
      </c>
      <c r="T11" s="234">
        <v>21</v>
      </c>
      <c r="U11" s="234">
        <v>19.245415384615384</v>
      </c>
      <c r="V11" s="234">
        <v>27</v>
      </c>
      <c r="W11" s="234">
        <v>22</v>
      </c>
      <c r="X11" s="234">
        <v>37</v>
      </c>
      <c r="Y11" s="234">
        <v>30</v>
      </c>
      <c r="Z11" s="234">
        <v>26</v>
      </c>
      <c r="AA11" s="234"/>
      <c r="AB11" s="234"/>
      <c r="AC11" s="234"/>
      <c r="AD11" s="234">
        <v>54.3</v>
      </c>
      <c r="AE11" s="234">
        <v>38.299999999999997</v>
      </c>
      <c r="AF11" s="234">
        <v>36</v>
      </c>
      <c r="AG11" s="234">
        <v>17.399999999999999</v>
      </c>
      <c r="AH11" s="234">
        <v>48</v>
      </c>
      <c r="AI11" s="234">
        <v>44.3</v>
      </c>
      <c r="AJ11" s="234">
        <v>9.3000000000000007</v>
      </c>
      <c r="AK11" s="234">
        <v>7</v>
      </c>
      <c r="AL11" s="234"/>
      <c r="AM11" s="234"/>
      <c r="AN11" s="234"/>
      <c r="AO11" s="234"/>
      <c r="AP11" s="234"/>
    </row>
    <row r="12" spans="1:45" s="52" customFormat="1" ht="18" customHeight="1">
      <c r="A12" s="45" t="s">
        <v>8</v>
      </c>
      <c r="B12" s="260" t="s">
        <v>40</v>
      </c>
      <c r="C12" s="260" t="s">
        <v>40</v>
      </c>
      <c r="D12" s="260" t="s">
        <v>40</v>
      </c>
      <c r="E12" s="260" t="s">
        <v>40</v>
      </c>
      <c r="F12" s="260" t="s">
        <v>40</v>
      </c>
      <c r="G12" s="260" t="s">
        <v>40</v>
      </c>
      <c r="H12" s="260" t="s">
        <v>40</v>
      </c>
      <c r="I12" s="260" t="s">
        <v>40</v>
      </c>
      <c r="J12" s="260" t="s">
        <v>40</v>
      </c>
      <c r="K12" s="260" t="s">
        <v>40</v>
      </c>
      <c r="L12" s="260" t="s">
        <v>40</v>
      </c>
      <c r="M12" s="260" t="s">
        <v>40</v>
      </c>
      <c r="N12" s="260" t="s">
        <v>40</v>
      </c>
      <c r="O12" s="260" t="s">
        <v>40</v>
      </c>
      <c r="P12" s="260" t="s">
        <v>40</v>
      </c>
      <c r="Q12" s="260" t="s">
        <v>40</v>
      </c>
      <c r="R12" s="260" t="s">
        <v>40</v>
      </c>
      <c r="S12" s="260" t="s">
        <v>40</v>
      </c>
      <c r="T12" s="260" t="s">
        <v>40</v>
      </c>
      <c r="U12" s="260" t="s">
        <v>40</v>
      </c>
      <c r="V12" s="260" t="s">
        <v>40</v>
      </c>
      <c r="W12" s="260" t="s">
        <v>40</v>
      </c>
      <c r="X12" s="260" t="s">
        <v>40</v>
      </c>
      <c r="Y12" s="260" t="s">
        <v>40</v>
      </c>
      <c r="Z12" s="260" t="s">
        <v>40</v>
      </c>
      <c r="AA12" s="260" t="s">
        <v>40</v>
      </c>
      <c r="AB12" s="260" t="s">
        <v>40</v>
      </c>
      <c r="AC12" s="260" t="s">
        <v>40</v>
      </c>
      <c r="AD12" s="260" t="s">
        <v>40</v>
      </c>
      <c r="AE12" s="260" t="s">
        <v>40</v>
      </c>
      <c r="AF12" s="260" t="s">
        <v>40</v>
      </c>
      <c r="AG12" s="260" t="s">
        <v>40</v>
      </c>
      <c r="AH12" s="260" t="s">
        <v>40</v>
      </c>
      <c r="AI12" s="260" t="s">
        <v>40</v>
      </c>
      <c r="AJ12" s="260" t="s">
        <v>40</v>
      </c>
      <c r="AK12" s="260" t="s">
        <v>40</v>
      </c>
      <c r="AL12" s="260" t="s">
        <v>40</v>
      </c>
      <c r="AM12" s="260" t="s">
        <v>40</v>
      </c>
      <c r="AN12" s="260" t="s">
        <v>40</v>
      </c>
      <c r="AO12" s="260" t="s">
        <v>40</v>
      </c>
      <c r="AP12" s="260" t="s">
        <v>40</v>
      </c>
    </row>
    <row r="13" spans="1:45" s="52" customFormat="1" ht="18" customHeight="1">
      <c r="A13" s="45" t="s">
        <v>6</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v>82</v>
      </c>
      <c r="Z13" s="234">
        <v>106</v>
      </c>
      <c r="AA13" s="234">
        <v>172</v>
      </c>
      <c r="AB13" s="234">
        <v>342</v>
      </c>
      <c r="AC13" s="234">
        <v>320</v>
      </c>
      <c r="AD13" s="234">
        <v>114</v>
      </c>
      <c r="AE13" s="234">
        <v>163</v>
      </c>
      <c r="AF13" s="234">
        <v>254.29999999999998</v>
      </c>
      <c r="AG13" s="234">
        <v>108.7</v>
      </c>
      <c r="AH13" s="234">
        <v>124.6</v>
      </c>
      <c r="AI13" s="234">
        <v>104.3</v>
      </c>
      <c r="AJ13" s="234">
        <v>129.80000000000001</v>
      </c>
      <c r="AK13" s="234">
        <v>143</v>
      </c>
      <c r="AL13" s="234">
        <v>313.69378740000002</v>
      </c>
      <c r="AM13" s="234">
        <v>424.72332060000002</v>
      </c>
      <c r="AN13" s="234">
        <v>875.00522919345713</v>
      </c>
      <c r="AO13" s="234">
        <v>792.85449311665388</v>
      </c>
      <c r="AP13" s="234">
        <v>184.71528873454</v>
      </c>
      <c r="AS13" s="217"/>
    </row>
    <row r="14" spans="1:45" s="52" customFormat="1" ht="18" customHeight="1">
      <c r="A14" s="45" t="s">
        <v>5</v>
      </c>
      <c r="B14" s="234"/>
      <c r="C14" s="234"/>
      <c r="D14" s="234"/>
      <c r="E14" s="234"/>
      <c r="F14" s="234"/>
      <c r="G14" s="234"/>
      <c r="H14" s="234"/>
      <c r="I14" s="234"/>
      <c r="J14" s="234"/>
      <c r="K14" s="234"/>
      <c r="L14" s="234">
        <v>67.343000000000004</v>
      </c>
      <c r="M14" s="234">
        <v>58.558</v>
      </c>
      <c r="N14" s="234">
        <v>46.143000000000001</v>
      </c>
      <c r="O14" s="234">
        <v>24.2</v>
      </c>
      <c r="P14" s="234">
        <v>34.700000000000003</v>
      </c>
      <c r="Q14" s="234">
        <v>48.5</v>
      </c>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row>
    <row r="15" spans="1:45" s="52" customFormat="1" ht="18" customHeight="1">
      <c r="A15" s="45" t="s">
        <v>4</v>
      </c>
      <c r="B15" s="260" t="s">
        <v>40</v>
      </c>
      <c r="C15" s="260" t="s">
        <v>40</v>
      </c>
      <c r="D15" s="260" t="s">
        <v>40</v>
      </c>
      <c r="E15" s="260" t="s">
        <v>40</v>
      </c>
      <c r="F15" s="260" t="s">
        <v>40</v>
      </c>
      <c r="G15" s="260" t="s">
        <v>40</v>
      </c>
      <c r="H15" s="260" t="s">
        <v>40</v>
      </c>
      <c r="I15" s="260" t="s">
        <v>40</v>
      </c>
      <c r="J15" s="260" t="s">
        <v>40</v>
      </c>
      <c r="K15" s="260" t="s">
        <v>40</v>
      </c>
      <c r="L15" s="260" t="s">
        <v>40</v>
      </c>
      <c r="M15" s="260" t="s">
        <v>40</v>
      </c>
      <c r="N15" s="260" t="s">
        <v>40</v>
      </c>
      <c r="O15" s="260" t="s">
        <v>40</v>
      </c>
      <c r="P15" s="260" t="s">
        <v>40</v>
      </c>
      <c r="Q15" s="260" t="s">
        <v>40</v>
      </c>
      <c r="R15" s="260" t="s">
        <v>40</v>
      </c>
      <c r="S15" s="260" t="s">
        <v>40</v>
      </c>
      <c r="T15" s="260" t="s">
        <v>40</v>
      </c>
      <c r="U15" s="260" t="s">
        <v>40</v>
      </c>
      <c r="V15" s="260" t="s">
        <v>40</v>
      </c>
      <c r="W15" s="260" t="s">
        <v>40</v>
      </c>
      <c r="X15" s="260" t="s">
        <v>40</v>
      </c>
      <c r="Y15" s="260" t="s">
        <v>40</v>
      </c>
      <c r="Z15" s="260" t="s">
        <v>40</v>
      </c>
      <c r="AA15" s="260" t="s">
        <v>40</v>
      </c>
      <c r="AB15" s="260" t="s">
        <v>40</v>
      </c>
      <c r="AC15" s="260" t="s">
        <v>40</v>
      </c>
      <c r="AD15" s="260" t="s">
        <v>40</v>
      </c>
      <c r="AE15" s="260" t="s">
        <v>40</v>
      </c>
      <c r="AF15" s="260" t="s">
        <v>40</v>
      </c>
      <c r="AG15" s="260" t="s">
        <v>40</v>
      </c>
      <c r="AH15" s="260" t="s">
        <v>40</v>
      </c>
      <c r="AI15" s="260" t="s">
        <v>40</v>
      </c>
      <c r="AJ15" s="260" t="s">
        <v>40</v>
      </c>
      <c r="AK15" s="260" t="s">
        <v>40</v>
      </c>
      <c r="AL15" s="260" t="s">
        <v>40</v>
      </c>
      <c r="AM15" s="260" t="s">
        <v>40</v>
      </c>
      <c r="AN15" s="260" t="s">
        <v>40</v>
      </c>
      <c r="AO15" s="260" t="s">
        <v>40</v>
      </c>
      <c r="AP15" s="260" t="s">
        <v>40</v>
      </c>
    </row>
    <row r="16" spans="1:45" s="52" customFormat="1" ht="18" customHeight="1">
      <c r="A16" s="45" t="s">
        <v>3</v>
      </c>
      <c r="B16" s="234"/>
      <c r="C16" s="234">
        <v>20200.651999999998</v>
      </c>
      <c r="D16" s="234">
        <v>20998.383999999998</v>
      </c>
      <c r="E16" s="234">
        <v>20595.085999999999</v>
      </c>
      <c r="F16" s="234">
        <v>20137.246999999999</v>
      </c>
      <c r="G16" s="234">
        <v>18864.538</v>
      </c>
      <c r="H16" s="234">
        <v>17826.163</v>
      </c>
      <c r="I16" s="234">
        <v>15421.668</v>
      </c>
      <c r="J16" s="234">
        <v>11894</v>
      </c>
      <c r="K16" s="234">
        <v>11357</v>
      </c>
      <c r="L16" s="234">
        <v>10641</v>
      </c>
      <c r="M16" s="234">
        <v>9348</v>
      </c>
      <c r="N16" s="234">
        <v>8905</v>
      </c>
      <c r="O16" s="234">
        <v>8226</v>
      </c>
      <c r="P16" s="234">
        <v>8394</v>
      </c>
      <c r="Q16" s="234">
        <v>9045</v>
      </c>
      <c r="R16" s="234">
        <v>9585</v>
      </c>
      <c r="S16" s="234">
        <v>10776</v>
      </c>
      <c r="T16" s="234">
        <v>10934</v>
      </c>
      <c r="U16" s="234">
        <v>11564</v>
      </c>
      <c r="V16" s="234">
        <v>11890</v>
      </c>
      <c r="W16" s="234">
        <v>11747</v>
      </c>
      <c r="X16" s="234"/>
      <c r="Y16" s="234"/>
      <c r="Z16" s="234"/>
      <c r="AA16" s="234"/>
      <c r="AB16" s="234"/>
      <c r="AC16" s="234">
        <v>13864.979578</v>
      </c>
      <c r="AD16" s="234">
        <v>13865</v>
      </c>
      <c r="AE16" s="234">
        <v>13865</v>
      </c>
      <c r="AF16" s="234">
        <v>18865</v>
      </c>
      <c r="AG16" s="234"/>
      <c r="AH16" s="234"/>
      <c r="AI16" s="234"/>
      <c r="AJ16" s="234"/>
      <c r="AK16" s="234"/>
      <c r="AL16" s="234"/>
      <c r="AM16" s="234"/>
      <c r="AN16" s="234"/>
      <c r="AO16" s="234"/>
      <c r="AP16" s="234"/>
    </row>
    <row r="17" spans="1:45" s="52" customFormat="1" ht="18" customHeight="1">
      <c r="A17" s="45" t="s">
        <v>30</v>
      </c>
      <c r="B17" s="234">
        <v>314.32499999999999</v>
      </c>
      <c r="C17" s="234">
        <v>877.4</v>
      </c>
      <c r="D17" s="234">
        <v>1151.075</v>
      </c>
      <c r="E17" s="234">
        <v>1345.9</v>
      </c>
      <c r="F17" s="234">
        <v>1438.55</v>
      </c>
      <c r="G17" s="234">
        <v>1433.625</v>
      </c>
      <c r="H17" s="234">
        <v>261.22500000000002</v>
      </c>
      <c r="I17" s="234">
        <v>397</v>
      </c>
      <c r="J17" s="234"/>
      <c r="K17" s="234">
        <v>769.4</v>
      </c>
      <c r="L17" s="234">
        <v>584.05700000000002</v>
      </c>
      <c r="M17" s="234">
        <v>1354.982</v>
      </c>
      <c r="N17" s="234">
        <v>1359.0819999999999</v>
      </c>
      <c r="O17" s="234">
        <v>1727.8826630000001</v>
      </c>
      <c r="P17" s="234">
        <v>720.85900000000004</v>
      </c>
      <c r="Q17" s="234">
        <v>1383</v>
      </c>
      <c r="R17" s="234">
        <v>586</v>
      </c>
      <c r="S17" s="234">
        <v>362</v>
      </c>
      <c r="T17" s="234">
        <v>244</v>
      </c>
      <c r="U17" s="234">
        <v>851.7</v>
      </c>
      <c r="V17" s="234">
        <v>946.4</v>
      </c>
      <c r="W17" s="234">
        <v>471</v>
      </c>
      <c r="X17" s="234">
        <v>445</v>
      </c>
      <c r="Y17" s="234">
        <v>444</v>
      </c>
      <c r="Z17" s="234">
        <v>471</v>
      </c>
      <c r="AA17" s="234">
        <v>628</v>
      </c>
      <c r="AB17" s="234">
        <v>542.03467451750078</v>
      </c>
      <c r="AC17" s="234">
        <v>498.52796859666341</v>
      </c>
      <c r="AD17" s="234">
        <v>513.24828263002939</v>
      </c>
      <c r="AE17" s="234">
        <v>437.67844291789334</v>
      </c>
      <c r="AF17" s="234">
        <v>342.8305528295715</v>
      </c>
      <c r="AG17" s="234">
        <v>451.45861956166175</v>
      </c>
      <c r="AH17" s="234">
        <v>424.747791952895</v>
      </c>
      <c r="AI17" s="234">
        <v>391.30552829571474</v>
      </c>
      <c r="AJ17" s="234">
        <v>226.02254209668658</v>
      </c>
      <c r="AK17" s="234">
        <v>233.69826181423139</v>
      </c>
      <c r="AL17" s="234"/>
      <c r="AM17" s="234"/>
      <c r="AN17" s="234"/>
      <c r="AO17" s="234"/>
      <c r="AP17" s="234"/>
    </row>
    <row r="18" spans="1:45" s="52" customFormat="1" ht="18" customHeight="1">
      <c r="A18" s="45" t="s">
        <v>1</v>
      </c>
      <c r="B18" s="234"/>
      <c r="C18" s="234">
        <v>416.024</v>
      </c>
      <c r="D18" s="234">
        <v>536.26800000000003</v>
      </c>
      <c r="E18" s="234">
        <v>565.524</v>
      </c>
      <c r="F18" s="234">
        <v>449.19</v>
      </c>
      <c r="G18" s="234">
        <v>307.58199999999999</v>
      </c>
      <c r="H18" s="234">
        <v>355</v>
      </c>
      <c r="I18" s="234">
        <v>422</v>
      </c>
      <c r="J18" s="234">
        <v>422</v>
      </c>
      <c r="K18" s="234">
        <v>484</v>
      </c>
      <c r="L18" s="234">
        <v>338</v>
      </c>
      <c r="M18" s="234">
        <v>176</v>
      </c>
      <c r="N18" s="234">
        <v>202</v>
      </c>
      <c r="O18" s="234">
        <v>159</v>
      </c>
      <c r="P18" s="234">
        <v>336</v>
      </c>
      <c r="Q18" s="234">
        <v>267</v>
      </c>
      <c r="R18" s="234">
        <v>280</v>
      </c>
      <c r="S18" s="234">
        <v>236</v>
      </c>
      <c r="T18" s="234">
        <v>220</v>
      </c>
      <c r="U18" s="234">
        <v>186</v>
      </c>
      <c r="V18" s="234">
        <v>183</v>
      </c>
      <c r="W18" s="234"/>
      <c r="X18" s="234"/>
      <c r="Y18" s="234"/>
      <c r="Z18" s="234"/>
      <c r="AA18" s="234"/>
      <c r="AB18" s="234"/>
      <c r="AC18" s="234"/>
      <c r="AD18" s="234"/>
      <c r="AE18" s="234"/>
      <c r="AF18" s="234"/>
      <c r="AG18" s="234"/>
      <c r="AH18" s="234"/>
      <c r="AI18" s="234"/>
      <c r="AJ18" s="234"/>
      <c r="AK18" s="234"/>
      <c r="AL18" s="234"/>
      <c r="AM18" s="234"/>
      <c r="AN18" s="234"/>
      <c r="AO18" s="234"/>
      <c r="AP18" s="234"/>
    </row>
    <row r="19" spans="1:45" s="52" customFormat="1" ht="18" customHeight="1">
      <c r="A19" s="45" t="s">
        <v>0</v>
      </c>
      <c r="B19" s="234">
        <v>327.02999999999997</v>
      </c>
      <c r="C19" s="234">
        <v>532</v>
      </c>
      <c r="D19" s="234">
        <v>661</v>
      </c>
      <c r="E19" s="234">
        <v>714</v>
      </c>
      <c r="F19" s="234">
        <v>824</v>
      </c>
      <c r="G19" s="234">
        <v>885</v>
      </c>
      <c r="H19" s="234">
        <v>880</v>
      </c>
      <c r="I19" s="234">
        <v>709</v>
      </c>
      <c r="J19" s="234">
        <v>708.82799999999997</v>
      </c>
      <c r="K19" s="234">
        <v>870.40300000000002</v>
      </c>
      <c r="L19" s="234">
        <v>781.45899999999995</v>
      </c>
      <c r="M19" s="234">
        <v>571.41</v>
      </c>
      <c r="N19" s="234">
        <v>659.82600000000002</v>
      </c>
      <c r="O19" s="234">
        <v>588.149</v>
      </c>
      <c r="P19" s="234">
        <v>651.42100000000005</v>
      </c>
      <c r="Q19" s="234">
        <v>545.97699999999998</v>
      </c>
      <c r="R19" s="234">
        <v>511</v>
      </c>
      <c r="S19" s="234">
        <v>583</v>
      </c>
      <c r="T19" s="234"/>
      <c r="U19" s="234"/>
      <c r="V19" s="234"/>
      <c r="W19" s="234"/>
      <c r="X19" s="234">
        <v>796</v>
      </c>
      <c r="Y19" s="234">
        <v>902</v>
      </c>
      <c r="Z19" s="234">
        <v>811</v>
      </c>
      <c r="AA19" s="234">
        <v>1104</v>
      </c>
      <c r="AB19" s="234">
        <v>1366</v>
      </c>
      <c r="AC19" s="234">
        <v>1636</v>
      </c>
      <c r="AD19" s="234">
        <v>1511</v>
      </c>
      <c r="AE19" s="234">
        <v>806</v>
      </c>
      <c r="AF19" s="234"/>
      <c r="AG19" s="234"/>
      <c r="AH19" s="234"/>
      <c r="AI19" s="234"/>
      <c r="AJ19" s="234"/>
      <c r="AK19" s="234"/>
      <c r="AL19" s="234"/>
      <c r="AM19" s="234"/>
      <c r="AN19" s="234">
        <v>1309.178934</v>
      </c>
      <c r="AO19" s="234">
        <v>2898.4739669999999</v>
      </c>
      <c r="AP19" s="234">
        <v>746.08803</v>
      </c>
      <c r="AS19" s="217"/>
    </row>
    <row r="20" spans="1:45" s="52" customFormat="1" ht="18" customHeight="1">
      <c r="A20" s="23"/>
    </row>
    <row r="21" spans="1:45" ht="18" customHeight="1">
      <c r="A21" s="185" t="s">
        <v>353</v>
      </c>
    </row>
    <row r="22" spans="1:45" s="52" customFormat="1" ht="18" customHeight="1">
      <c r="A22" s="185" t="s">
        <v>570</v>
      </c>
    </row>
    <row r="28" spans="1:45" ht="18" customHeight="1">
      <c r="J28" s="49" t="s">
        <v>389</v>
      </c>
    </row>
  </sheetData>
  <mergeCells count="1">
    <mergeCell ref="B2:AP2"/>
  </mergeCells>
  <hyperlinks>
    <hyperlink ref="AS3" location="Content!A1" display="Back to content page"/>
  </hyperlinks>
  <pageMargins left="0.7" right="0.7" top="0.75" bottom="0.75" header="0.3" footer="0.3"/>
  <pageSetup orientation="portrait" horizontalDpi="4294967294"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A10" workbookViewId="0">
      <selection activeCell="J9" sqref="J9"/>
    </sheetView>
  </sheetViews>
  <sheetFormatPr defaultRowHeight="14.5"/>
  <cols>
    <col min="1" max="1" width="32.81640625" style="27" customWidth="1"/>
    <col min="2" max="4" width="9.7265625" style="49" customWidth="1"/>
    <col min="5" max="15" width="11.90625" style="49" bestFit="1" customWidth="1"/>
    <col min="16" max="16" width="9.1796875" style="49"/>
    <col min="17" max="17" width="19.81640625" style="49" customWidth="1"/>
  </cols>
  <sheetData>
    <row r="1" spans="1:17">
      <c r="A1" s="216" t="s">
        <v>528</v>
      </c>
      <c r="B1" s="217"/>
      <c r="C1" s="217"/>
      <c r="D1" s="217"/>
      <c r="E1" s="217"/>
      <c r="F1" s="217"/>
      <c r="G1" s="217"/>
      <c r="H1" s="217"/>
      <c r="I1" s="217"/>
      <c r="J1" s="217"/>
      <c r="K1" s="217"/>
      <c r="L1" s="217"/>
      <c r="M1" s="217"/>
      <c r="N1" s="217"/>
      <c r="O1" s="217"/>
      <c r="P1" s="217"/>
      <c r="Q1" s="217"/>
    </row>
    <row r="2" spans="1:17">
      <c r="A2" s="189" t="s">
        <v>29</v>
      </c>
      <c r="B2" s="186" t="s">
        <v>360</v>
      </c>
      <c r="C2" s="186" t="s">
        <v>32</v>
      </c>
      <c r="D2" s="186" t="s">
        <v>361</v>
      </c>
      <c r="E2" s="186" t="s">
        <v>31</v>
      </c>
      <c r="F2" s="186">
        <v>2011</v>
      </c>
      <c r="G2" s="186">
        <v>2012</v>
      </c>
      <c r="H2" s="186">
        <v>2013</v>
      </c>
      <c r="I2" s="186">
        <v>2014</v>
      </c>
      <c r="J2" s="186">
        <v>2015</v>
      </c>
      <c r="K2" s="186">
        <v>2016</v>
      </c>
      <c r="L2" s="186">
        <v>2017</v>
      </c>
      <c r="M2" s="186">
        <v>2018</v>
      </c>
      <c r="N2" s="186">
        <v>2019</v>
      </c>
      <c r="O2" s="186">
        <v>2020</v>
      </c>
      <c r="P2" s="216"/>
      <c r="Q2" s="46" t="s">
        <v>521</v>
      </c>
    </row>
    <row r="3" spans="1:17">
      <c r="A3" s="45" t="s">
        <v>14</v>
      </c>
      <c r="B3" s="234" t="s">
        <v>7</v>
      </c>
      <c r="C3" s="234" t="s">
        <v>7</v>
      </c>
      <c r="D3" s="234" t="s">
        <v>7</v>
      </c>
      <c r="E3" s="234" t="s">
        <v>7</v>
      </c>
      <c r="F3" s="234" t="s">
        <v>7</v>
      </c>
      <c r="G3" s="234" t="s">
        <v>7</v>
      </c>
      <c r="H3" s="234">
        <v>85144</v>
      </c>
      <c r="I3" s="234">
        <v>97941</v>
      </c>
      <c r="J3" s="234" t="s">
        <v>7</v>
      </c>
      <c r="K3" s="234" t="s">
        <v>7</v>
      </c>
      <c r="L3" s="234" t="s">
        <v>7</v>
      </c>
      <c r="M3" s="234" t="s">
        <v>7</v>
      </c>
      <c r="N3" s="234" t="s">
        <v>7</v>
      </c>
      <c r="O3" s="234" t="s">
        <v>7</v>
      </c>
      <c r="P3" s="217"/>
      <c r="Q3" s="17"/>
    </row>
    <row r="4" spans="1:17">
      <c r="A4" s="45" t="s">
        <v>13</v>
      </c>
      <c r="B4" s="234">
        <v>1750660</v>
      </c>
      <c r="C4" s="234">
        <v>1759499</v>
      </c>
      <c r="D4" s="234">
        <v>1927439</v>
      </c>
      <c r="E4" s="234">
        <v>2010811</v>
      </c>
      <c r="F4" s="234">
        <v>2034811</v>
      </c>
      <c r="G4" s="234">
        <v>1984869</v>
      </c>
      <c r="H4" s="234">
        <v>1883158</v>
      </c>
      <c r="I4" s="234">
        <v>1844808</v>
      </c>
      <c r="J4" s="234">
        <v>2007005</v>
      </c>
      <c r="K4" s="234">
        <v>2057402</v>
      </c>
      <c r="L4" s="234">
        <v>1542419</v>
      </c>
      <c r="M4" s="234">
        <v>1549282</v>
      </c>
      <c r="N4" s="234">
        <v>1220496</v>
      </c>
      <c r="O4" s="234">
        <v>1204981</v>
      </c>
      <c r="P4" s="185"/>
    </row>
    <row r="5" spans="1:17">
      <c r="A5" s="45" t="s">
        <v>497</v>
      </c>
      <c r="B5" s="234" t="s">
        <v>7</v>
      </c>
      <c r="C5" s="234" t="s">
        <v>7</v>
      </c>
      <c r="D5" s="234" t="s">
        <v>7</v>
      </c>
      <c r="E5" s="234" t="s">
        <v>7</v>
      </c>
      <c r="F5" s="234" t="s">
        <v>7</v>
      </c>
      <c r="G5" s="234" t="s">
        <v>7</v>
      </c>
      <c r="H5" s="234" t="s">
        <v>7</v>
      </c>
      <c r="I5" s="234" t="s">
        <v>7</v>
      </c>
      <c r="J5" s="234" t="s">
        <v>7</v>
      </c>
      <c r="K5" s="234" t="s">
        <v>7</v>
      </c>
      <c r="L5" s="234" t="s">
        <v>7</v>
      </c>
      <c r="M5" s="234" t="s">
        <v>7</v>
      </c>
      <c r="N5" s="234" t="s">
        <v>7</v>
      </c>
      <c r="O5" s="234" t="s">
        <v>7</v>
      </c>
      <c r="P5" s="217"/>
    </row>
    <row r="6" spans="1:17">
      <c r="A6" s="45" t="s">
        <v>37</v>
      </c>
      <c r="B6" s="234" t="s">
        <v>7</v>
      </c>
      <c r="C6" s="234" t="s">
        <v>7</v>
      </c>
      <c r="D6" s="234" t="s">
        <v>7</v>
      </c>
      <c r="E6" s="234" t="s">
        <v>7</v>
      </c>
      <c r="F6" s="234" t="s">
        <v>7</v>
      </c>
      <c r="G6" s="234" t="s">
        <v>7</v>
      </c>
      <c r="H6" s="234" t="s">
        <v>7</v>
      </c>
      <c r="I6" s="234" t="s">
        <v>7</v>
      </c>
      <c r="J6" s="234" t="s">
        <v>7</v>
      </c>
      <c r="K6" s="234" t="s">
        <v>7</v>
      </c>
      <c r="L6" s="234" t="s">
        <v>7</v>
      </c>
      <c r="M6" s="234" t="s">
        <v>7</v>
      </c>
      <c r="N6" s="234" t="s">
        <v>7</v>
      </c>
      <c r="O6" s="234" t="s">
        <v>7</v>
      </c>
      <c r="P6" s="217"/>
    </row>
    <row r="7" spans="1:17">
      <c r="A7" s="45" t="s">
        <v>496</v>
      </c>
      <c r="B7" s="234" t="s">
        <v>7</v>
      </c>
      <c r="C7" s="234" t="s">
        <v>7</v>
      </c>
      <c r="D7" s="234" t="s">
        <v>7</v>
      </c>
      <c r="E7" s="234" t="s">
        <v>7</v>
      </c>
      <c r="F7" s="234">
        <v>4935</v>
      </c>
      <c r="G7" s="234">
        <v>4997</v>
      </c>
      <c r="H7" s="234">
        <v>6495</v>
      </c>
      <c r="I7" s="234">
        <v>7960</v>
      </c>
      <c r="J7" s="234">
        <v>7328</v>
      </c>
      <c r="K7" s="234" t="s">
        <v>7</v>
      </c>
      <c r="L7" s="234" t="s">
        <v>7</v>
      </c>
      <c r="M7" s="234" t="s">
        <v>7</v>
      </c>
      <c r="N7" s="234" t="s">
        <v>7</v>
      </c>
      <c r="O7" s="234" t="s">
        <v>7</v>
      </c>
      <c r="P7" s="217"/>
    </row>
    <row r="8" spans="1:17">
      <c r="A8" s="45" t="s">
        <v>11</v>
      </c>
      <c r="B8" s="234" t="s">
        <v>7</v>
      </c>
      <c r="C8" s="234" t="s">
        <v>7</v>
      </c>
      <c r="D8" s="234" t="s">
        <v>7</v>
      </c>
      <c r="E8" s="234" t="s">
        <v>7</v>
      </c>
      <c r="F8" s="234" t="s">
        <v>7</v>
      </c>
      <c r="G8" s="234" t="s">
        <v>7</v>
      </c>
      <c r="H8" s="234" t="s">
        <v>7</v>
      </c>
      <c r="I8" s="234" t="s">
        <v>7</v>
      </c>
      <c r="J8" s="234" t="s">
        <v>7</v>
      </c>
      <c r="K8" s="234" t="s">
        <v>7</v>
      </c>
      <c r="L8" s="234" t="s">
        <v>7</v>
      </c>
      <c r="M8" s="234" t="s">
        <v>7</v>
      </c>
      <c r="N8" s="234" t="s">
        <v>7</v>
      </c>
      <c r="O8" s="234" t="s">
        <v>7</v>
      </c>
      <c r="P8" s="217"/>
    </row>
    <row r="9" spans="1:17">
      <c r="A9" s="45" t="s">
        <v>10</v>
      </c>
      <c r="B9" s="234"/>
      <c r="C9" s="234"/>
      <c r="D9" s="234"/>
      <c r="E9" s="234">
        <v>452983.92</v>
      </c>
      <c r="F9" s="234">
        <v>438016</v>
      </c>
      <c r="G9" s="234">
        <v>417986</v>
      </c>
      <c r="H9" s="234">
        <v>398102</v>
      </c>
      <c r="I9" s="234">
        <v>377139</v>
      </c>
      <c r="J9" s="234">
        <v>232746</v>
      </c>
      <c r="K9" s="234" t="s">
        <v>7</v>
      </c>
      <c r="L9" s="234" t="s">
        <v>7</v>
      </c>
      <c r="M9" s="234" t="s">
        <v>7</v>
      </c>
      <c r="N9" s="234" t="s">
        <v>7</v>
      </c>
      <c r="O9" s="234" t="s">
        <v>7</v>
      </c>
      <c r="P9" s="217"/>
    </row>
    <row r="10" spans="1:17">
      <c r="A10" s="45" t="s">
        <v>9</v>
      </c>
      <c r="B10" s="234" t="s">
        <v>7</v>
      </c>
      <c r="C10" s="234" t="s">
        <v>7</v>
      </c>
      <c r="D10" s="234" t="s">
        <v>7</v>
      </c>
      <c r="E10" s="234" t="s">
        <v>7</v>
      </c>
      <c r="F10" s="234" t="s">
        <v>7</v>
      </c>
      <c r="G10" s="234" t="s">
        <v>7</v>
      </c>
      <c r="H10" s="234" t="s">
        <v>7</v>
      </c>
      <c r="I10" s="234" t="s">
        <v>7</v>
      </c>
      <c r="J10" s="234" t="s">
        <v>7</v>
      </c>
      <c r="K10" s="234" t="s">
        <v>7</v>
      </c>
      <c r="L10" s="234" t="s">
        <v>7</v>
      </c>
      <c r="M10" s="234" t="s">
        <v>7</v>
      </c>
      <c r="N10" s="234" t="s">
        <v>7</v>
      </c>
      <c r="O10" s="234" t="s">
        <v>7</v>
      </c>
      <c r="P10" s="217"/>
    </row>
    <row r="11" spans="1:17">
      <c r="A11" s="45" t="s">
        <v>8</v>
      </c>
      <c r="B11" s="260" t="s">
        <v>40</v>
      </c>
      <c r="C11" s="260" t="s">
        <v>40</v>
      </c>
      <c r="D11" s="260" t="s">
        <v>40</v>
      </c>
      <c r="E11" s="260" t="s">
        <v>40</v>
      </c>
      <c r="F11" s="260" t="s">
        <v>40</v>
      </c>
      <c r="G11" s="260" t="s">
        <v>40</v>
      </c>
      <c r="H11" s="260" t="s">
        <v>40</v>
      </c>
      <c r="I11" s="260" t="s">
        <v>40</v>
      </c>
      <c r="J11" s="260" t="s">
        <v>40</v>
      </c>
      <c r="K11" s="260" t="s">
        <v>40</v>
      </c>
      <c r="L11" s="260" t="s">
        <v>40</v>
      </c>
      <c r="M11" s="260" t="s">
        <v>40</v>
      </c>
      <c r="N11" s="260" t="s">
        <v>40</v>
      </c>
      <c r="O11" s="260" t="s">
        <v>40</v>
      </c>
      <c r="P11" s="217"/>
    </row>
    <row r="12" spans="1:17">
      <c r="A12" s="45" t="s">
        <v>6</v>
      </c>
      <c r="B12" s="234" t="s">
        <v>7</v>
      </c>
      <c r="C12" s="234" t="s">
        <v>7</v>
      </c>
      <c r="D12" s="234" t="s">
        <v>7</v>
      </c>
      <c r="E12" s="234" t="s">
        <v>7</v>
      </c>
      <c r="F12" s="234" t="s">
        <v>516</v>
      </c>
      <c r="G12" s="234" t="s">
        <v>517</v>
      </c>
      <c r="H12" s="234" t="s">
        <v>518</v>
      </c>
      <c r="I12" s="234" t="s">
        <v>519</v>
      </c>
      <c r="J12" s="234">
        <v>12904</v>
      </c>
      <c r="K12" s="234">
        <f>15986040/1000</f>
        <v>15986.04</v>
      </c>
      <c r="L12" s="234">
        <f>22282774/1000</f>
        <v>22282.774000000001</v>
      </c>
      <c r="M12" s="234">
        <f>23718951.35782/1000</f>
        <v>23718.951357820002</v>
      </c>
      <c r="N12" s="234">
        <f>20576118/1000</f>
        <v>20576.117999999999</v>
      </c>
      <c r="O12" s="234">
        <f>16791341.42332/1000</f>
        <v>16791.341423319998</v>
      </c>
      <c r="P12" s="217"/>
    </row>
    <row r="13" spans="1:17">
      <c r="A13" s="45" t="s">
        <v>5</v>
      </c>
      <c r="B13" s="234" t="s">
        <v>7</v>
      </c>
      <c r="C13" s="234" t="s">
        <v>7</v>
      </c>
      <c r="D13" s="234" t="s">
        <v>7</v>
      </c>
      <c r="E13" s="234" t="s">
        <v>7</v>
      </c>
      <c r="F13" s="234" t="s">
        <v>7</v>
      </c>
      <c r="G13" s="234" t="s">
        <v>7</v>
      </c>
      <c r="H13" s="234" t="s">
        <v>7</v>
      </c>
      <c r="I13" s="234" t="s">
        <v>7</v>
      </c>
      <c r="J13" s="234" t="s">
        <v>7</v>
      </c>
      <c r="K13" s="234" t="s">
        <v>7</v>
      </c>
      <c r="L13" s="234" t="s">
        <v>7</v>
      </c>
      <c r="M13" s="234" t="s">
        <v>7</v>
      </c>
      <c r="N13" s="234" t="s">
        <v>7</v>
      </c>
      <c r="O13" s="234" t="s">
        <v>7</v>
      </c>
      <c r="P13" s="217"/>
    </row>
    <row r="14" spans="1:17">
      <c r="A14" s="45" t="s">
        <v>4</v>
      </c>
      <c r="B14" s="260" t="s">
        <v>40</v>
      </c>
      <c r="C14" s="260" t="s">
        <v>40</v>
      </c>
      <c r="D14" s="260" t="s">
        <v>40</v>
      </c>
      <c r="E14" s="260" t="s">
        <v>40</v>
      </c>
      <c r="F14" s="260" t="s">
        <v>40</v>
      </c>
      <c r="G14" s="260" t="s">
        <v>40</v>
      </c>
      <c r="H14" s="260" t="s">
        <v>40</v>
      </c>
      <c r="I14" s="260" t="s">
        <v>40</v>
      </c>
      <c r="J14" s="260" t="s">
        <v>40</v>
      </c>
      <c r="K14" s="260" t="s">
        <v>40</v>
      </c>
      <c r="L14" s="260" t="s">
        <v>40</v>
      </c>
      <c r="M14" s="260" t="s">
        <v>40</v>
      </c>
      <c r="N14" s="260" t="s">
        <v>40</v>
      </c>
      <c r="O14" s="260" t="s">
        <v>40</v>
      </c>
      <c r="P14" s="217"/>
    </row>
    <row r="15" spans="1:17">
      <c r="A15" s="45" t="s">
        <v>3</v>
      </c>
      <c r="B15" s="234"/>
      <c r="C15" s="234"/>
      <c r="D15" s="234"/>
      <c r="E15" s="234">
        <v>186000000</v>
      </c>
      <c r="F15" s="234">
        <v>198000000</v>
      </c>
      <c r="G15" s="234">
        <v>210000000</v>
      </c>
      <c r="H15" s="234">
        <v>216000000</v>
      </c>
      <c r="I15" s="234">
        <v>225000000</v>
      </c>
      <c r="J15" s="234">
        <v>224000000</v>
      </c>
      <c r="K15" s="234">
        <v>220000000</v>
      </c>
      <c r="L15" s="234">
        <v>227000000</v>
      </c>
      <c r="M15" s="234">
        <v>218000000</v>
      </c>
      <c r="N15" s="234">
        <v>216000000</v>
      </c>
      <c r="O15" s="234">
        <v>192000000</v>
      </c>
      <c r="P15" s="217"/>
    </row>
    <row r="16" spans="1:17">
      <c r="A16" s="45" t="s">
        <v>30</v>
      </c>
      <c r="B16" s="234">
        <v>1283000</v>
      </c>
      <c r="C16" s="234">
        <v>954000</v>
      </c>
      <c r="D16" s="234">
        <v>706263</v>
      </c>
      <c r="E16" s="234">
        <v>808695</v>
      </c>
      <c r="F16" s="234">
        <v>800972</v>
      </c>
      <c r="G16" s="234">
        <v>523998</v>
      </c>
      <c r="H16" s="234">
        <v>372626</v>
      </c>
      <c r="I16" s="234">
        <v>398866</v>
      </c>
      <c r="J16" s="234">
        <v>298876</v>
      </c>
      <c r="K16" s="234" t="s">
        <v>7</v>
      </c>
      <c r="L16" s="234" t="s">
        <v>7</v>
      </c>
      <c r="M16" s="234" t="s">
        <v>7</v>
      </c>
      <c r="N16" s="234" t="s">
        <v>7</v>
      </c>
      <c r="O16" s="234" t="s">
        <v>7</v>
      </c>
      <c r="P16" s="217"/>
    </row>
    <row r="17" spans="1:16">
      <c r="A17" s="45" t="s">
        <v>1</v>
      </c>
      <c r="B17" s="234">
        <v>1401363</v>
      </c>
      <c r="C17" s="234">
        <v>1127765</v>
      </c>
      <c r="D17" s="234">
        <v>1149694</v>
      </c>
      <c r="E17" s="234">
        <v>1305458</v>
      </c>
      <c r="F17" s="234">
        <v>1363864</v>
      </c>
      <c r="G17" s="234">
        <v>823697</v>
      </c>
      <c r="H17" s="234">
        <v>1014216</v>
      </c>
      <c r="I17" s="234">
        <v>1092341</v>
      </c>
      <c r="J17" s="234">
        <v>973427</v>
      </c>
      <c r="K17" s="234" t="s">
        <v>7</v>
      </c>
      <c r="L17" s="234" t="s">
        <v>7</v>
      </c>
      <c r="M17" s="234" t="s">
        <v>7</v>
      </c>
      <c r="N17" s="234" t="s">
        <v>7</v>
      </c>
      <c r="O17" s="234" t="s">
        <v>7</v>
      </c>
      <c r="P17" s="217"/>
    </row>
    <row r="18" spans="1:16">
      <c r="A18" s="45" t="s">
        <v>0</v>
      </c>
      <c r="B18" s="234" t="s">
        <v>39</v>
      </c>
      <c r="C18" s="234" t="s">
        <v>39</v>
      </c>
      <c r="D18" s="234" t="s">
        <v>39</v>
      </c>
      <c r="E18" s="234" t="s">
        <v>39</v>
      </c>
      <c r="F18" s="234" t="s">
        <v>39</v>
      </c>
      <c r="G18" s="234" t="s">
        <v>39</v>
      </c>
      <c r="H18" s="234" t="s">
        <v>39</v>
      </c>
      <c r="I18" s="234" t="s">
        <v>39</v>
      </c>
      <c r="J18" s="234" t="s">
        <v>39</v>
      </c>
      <c r="K18" s="234" t="s">
        <v>39</v>
      </c>
      <c r="L18" s="234" t="s">
        <v>39</v>
      </c>
      <c r="M18" s="234">
        <v>3362757</v>
      </c>
      <c r="N18" s="234">
        <v>2849865</v>
      </c>
      <c r="O18" s="234">
        <v>2683954</v>
      </c>
      <c r="P18" s="217"/>
    </row>
    <row r="19" spans="1:16">
      <c r="A19" s="23"/>
    </row>
    <row r="20" spans="1:16">
      <c r="A20" s="185" t="s">
        <v>353</v>
      </c>
    </row>
    <row r="21" spans="1:16">
      <c r="A21" s="185" t="s">
        <v>570</v>
      </c>
    </row>
    <row r="22" spans="1:16">
      <c r="A22" s="185" t="s">
        <v>569</v>
      </c>
    </row>
  </sheetData>
  <hyperlinks>
    <hyperlink ref="Q2" location="Content!A1" display="Back to content page"/>
  </hyperlinks>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2"/>
  <sheetViews>
    <sheetView topLeftCell="A13" zoomScale="93" zoomScaleNormal="93" workbookViewId="0">
      <selection activeCell="AG13" sqref="AG13"/>
    </sheetView>
  </sheetViews>
  <sheetFormatPr defaultColWidth="9.1796875" defaultRowHeight="18" customHeight="1"/>
  <cols>
    <col min="1" max="1" width="32.81640625" style="27" customWidth="1"/>
    <col min="2" max="42" width="9.7265625" style="49" customWidth="1"/>
    <col min="43" max="44" width="9.1796875" style="49"/>
    <col min="45" max="45" width="39.1796875" style="49" customWidth="1"/>
    <col min="46" max="16384" width="9.1796875" style="49"/>
  </cols>
  <sheetData>
    <row r="1" spans="1:44" s="52" customFormat="1" ht="18" customHeight="1">
      <c r="A1" s="53" t="s">
        <v>529</v>
      </c>
    </row>
    <row r="2" spans="1:44" ht="18" customHeight="1">
      <c r="A2" s="189"/>
      <c r="B2" s="311" t="s">
        <v>390</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row>
    <row r="3" spans="1:44" s="53" customFormat="1" ht="18" customHeight="1">
      <c r="A3" s="189" t="s">
        <v>29</v>
      </c>
      <c r="B3" s="186" t="s">
        <v>370</v>
      </c>
      <c r="C3" s="186" t="s">
        <v>373</v>
      </c>
      <c r="D3" s="186" t="s">
        <v>374</v>
      </c>
      <c r="E3" s="186" t="s">
        <v>375</v>
      </c>
      <c r="F3" s="186" t="s">
        <v>376</v>
      </c>
      <c r="G3" s="186" t="s">
        <v>371</v>
      </c>
      <c r="H3" s="186" t="s">
        <v>377</v>
      </c>
      <c r="I3" s="186" t="s">
        <v>378</v>
      </c>
      <c r="J3" s="186" t="s">
        <v>379</v>
      </c>
      <c r="K3" s="186" t="s">
        <v>380</v>
      </c>
      <c r="L3" s="186" t="s">
        <v>355</v>
      </c>
      <c r="M3" s="186" t="s">
        <v>381</v>
      </c>
      <c r="N3" s="186" t="s">
        <v>382</v>
      </c>
      <c r="O3" s="186" t="s">
        <v>383</v>
      </c>
      <c r="P3" s="186" t="s">
        <v>384</v>
      </c>
      <c r="Q3" s="186" t="s">
        <v>356</v>
      </c>
      <c r="R3" s="186" t="s">
        <v>385</v>
      </c>
      <c r="S3" s="186" t="s">
        <v>386</v>
      </c>
      <c r="T3" s="186" t="s">
        <v>387</v>
      </c>
      <c r="U3" s="186" t="s">
        <v>388</v>
      </c>
      <c r="V3" s="186" t="s">
        <v>357</v>
      </c>
      <c r="W3" s="186" t="s">
        <v>364</v>
      </c>
      <c r="X3" s="186" t="s">
        <v>365</v>
      </c>
      <c r="Y3" s="186" t="s">
        <v>366</v>
      </c>
      <c r="Z3" s="186" t="s">
        <v>367</v>
      </c>
      <c r="AA3" s="186" t="s">
        <v>358</v>
      </c>
      <c r="AB3" s="186" t="s">
        <v>359</v>
      </c>
      <c r="AC3" s="186" t="s">
        <v>360</v>
      </c>
      <c r="AD3" s="186" t="s">
        <v>32</v>
      </c>
      <c r="AE3" s="186" t="s">
        <v>361</v>
      </c>
      <c r="AF3" s="186" t="s">
        <v>31</v>
      </c>
      <c r="AG3" s="186">
        <v>2011</v>
      </c>
      <c r="AH3" s="186">
        <v>2012</v>
      </c>
      <c r="AI3" s="186">
        <v>2013</v>
      </c>
      <c r="AJ3" s="186">
        <v>2014</v>
      </c>
      <c r="AK3" s="186">
        <v>2015</v>
      </c>
      <c r="AL3" s="186">
        <v>2016</v>
      </c>
      <c r="AM3" s="186">
        <v>2017</v>
      </c>
      <c r="AN3" s="186">
        <v>2018</v>
      </c>
      <c r="AO3" s="186">
        <v>2019</v>
      </c>
      <c r="AP3" s="186">
        <v>2020</v>
      </c>
      <c r="AR3" s="46" t="s">
        <v>521</v>
      </c>
    </row>
    <row r="4" spans="1:44" s="52" customFormat="1" ht="18" customHeight="1">
      <c r="A4" s="45" t="s">
        <v>14</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t="s">
        <v>7</v>
      </c>
      <c r="AM4" s="234" t="s">
        <v>7</v>
      </c>
      <c r="AN4" s="234" t="s">
        <v>7</v>
      </c>
      <c r="AO4" s="234" t="s">
        <v>7</v>
      </c>
      <c r="AP4" s="234" t="s">
        <v>7</v>
      </c>
      <c r="AR4" s="17"/>
    </row>
    <row r="5" spans="1:44" s="52" customFormat="1" ht="18" customHeight="1">
      <c r="A5" s="45" t="s">
        <v>13</v>
      </c>
      <c r="B5" s="234" t="s">
        <v>7</v>
      </c>
      <c r="C5" s="234" t="s">
        <v>7</v>
      </c>
      <c r="D5" s="234" t="s">
        <v>7</v>
      </c>
      <c r="E5" s="234" t="s">
        <v>7</v>
      </c>
      <c r="F5" s="234" t="s">
        <v>7</v>
      </c>
      <c r="G5" s="234" t="s">
        <v>7</v>
      </c>
      <c r="H5" s="234" t="s">
        <v>7</v>
      </c>
      <c r="I5" s="234" t="s">
        <v>7</v>
      </c>
      <c r="J5" s="234" t="s">
        <v>7</v>
      </c>
      <c r="K5" s="234" t="s">
        <v>7</v>
      </c>
      <c r="L5" s="234" t="s">
        <v>7</v>
      </c>
      <c r="M5" s="234" t="s">
        <v>7</v>
      </c>
      <c r="N5" s="234" t="s">
        <v>7</v>
      </c>
      <c r="O5" s="234" t="s">
        <v>7</v>
      </c>
      <c r="P5" s="234" t="s">
        <v>7</v>
      </c>
      <c r="Q5" s="234" t="s">
        <v>7</v>
      </c>
      <c r="R5" s="234" t="s">
        <v>7</v>
      </c>
      <c r="S5" s="234" t="s">
        <v>7</v>
      </c>
      <c r="T5" s="234" t="s">
        <v>7</v>
      </c>
      <c r="U5" s="234" t="s">
        <v>7</v>
      </c>
      <c r="V5" s="234" t="s">
        <v>7</v>
      </c>
      <c r="W5" s="234" t="s">
        <v>7</v>
      </c>
      <c r="X5" s="234" t="s">
        <v>7</v>
      </c>
      <c r="Y5" s="234" t="s">
        <v>7</v>
      </c>
      <c r="Z5" s="234" t="s">
        <v>7</v>
      </c>
      <c r="AA5" s="234" t="s">
        <v>7</v>
      </c>
      <c r="AB5" s="234" t="s">
        <v>7</v>
      </c>
      <c r="AC5" s="234" t="s">
        <v>7</v>
      </c>
      <c r="AD5" s="234" t="s">
        <v>7</v>
      </c>
      <c r="AE5" s="234" t="s">
        <v>7</v>
      </c>
      <c r="AF5" s="234" t="s">
        <v>7</v>
      </c>
      <c r="AG5" s="234" t="s">
        <v>7</v>
      </c>
      <c r="AH5" s="234" t="s">
        <v>7</v>
      </c>
      <c r="AI5" s="234" t="s">
        <v>7</v>
      </c>
      <c r="AJ5" s="234" t="s">
        <v>7</v>
      </c>
      <c r="AK5" s="234" t="s">
        <v>7</v>
      </c>
      <c r="AL5" s="234" t="s">
        <v>7</v>
      </c>
      <c r="AM5" s="234" t="s">
        <v>7</v>
      </c>
      <c r="AN5" s="234" t="s">
        <v>7</v>
      </c>
      <c r="AO5" s="234" t="s">
        <v>7</v>
      </c>
      <c r="AP5" s="234" t="s">
        <v>7</v>
      </c>
      <c r="AR5" s="49"/>
    </row>
    <row r="6" spans="1:44" s="52" customFormat="1" ht="18" customHeight="1">
      <c r="A6" s="45" t="s">
        <v>497</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t="s">
        <v>7</v>
      </c>
      <c r="AM6" s="234" t="s">
        <v>7</v>
      </c>
      <c r="AN6" s="234" t="s">
        <v>7</v>
      </c>
      <c r="AO6" s="234" t="s">
        <v>7</v>
      </c>
      <c r="AP6" s="234" t="s">
        <v>7</v>
      </c>
      <c r="AR6" s="49"/>
    </row>
    <row r="7" spans="1:44" s="52" customFormat="1" ht="18" customHeight="1">
      <c r="A7" s="45" t="s">
        <v>37</v>
      </c>
      <c r="B7" s="234">
        <v>1727</v>
      </c>
      <c r="C7" s="234">
        <v>1810</v>
      </c>
      <c r="D7" s="234">
        <v>1637</v>
      </c>
      <c r="E7" s="234">
        <v>1860</v>
      </c>
      <c r="F7" s="234">
        <v>1834</v>
      </c>
      <c r="G7" s="234">
        <v>1910</v>
      </c>
      <c r="H7" s="234">
        <v>1785</v>
      </c>
      <c r="I7" s="234">
        <v>1678</v>
      </c>
      <c r="J7" s="234">
        <v>1698</v>
      </c>
      <c r="K7" s="234">
        <v>1660</v>
      </c>
      <c r="L7" s="234">
        <v>1341</v>
      </c>
      <c r="M7" s="234">
        <v>815</v>
      </c>
      <c r="N7" s="234">
        <v>448</v>
      </c>
      <c r="O7" s="234">
        <v>169</v>
      </c>
      <c r="P7" s="234">
        <v>176</v>
      </c>
      <c r="Q7" s="234">
        <v>251</v>
      </c>
      <c r="R7" s="234">
        <v>318</v>
      </c>
      <c r="S7" s="234">
        <v>262</v>
      </c>
      <c r="T7" s="234">
        <v>365</v>
      </c>
      <c r="U7" s="234">
        <v>326</v>
      </c>
      <c r="V7" s="234">
        <v>362</v>
      </c>
      <c r="W7" s="234">
        <v>409</v>
      </c>
      <c r="X7" s="234">
        <v>482</v>
      </c>
      <c r="Y7" s="234">
        <v>445</v>
      </c>
      <c r="Z7" s="234">
        <v>491</v>
      </c>
      <c r="AA7" s="234">
        <v>444</v>
      </c>
      <c r="AB7" s="234">
        <v>342</v>
      </c>
      <c r="AC7" s="234">
        <v>331</v>
      </c>
      <c r="AD7" s="234">
        <v>308</v>
      </c>
      <c r="AE7" s="234">
        <v>182</v>
      </c>
      <c r="AF7" s="234"/>
      <c r="AG7" s="234"/>
      <c r="AH7" s="234"/>
      <c r="AI7" s="234"/>
      <c r="AJ7" s="234"/>
      <c r="AK7" s="234"/>
      <c r="AL7" s="234" t="s">
        <v>7</v>
      </c>
      <c r="AM7" s="234" t="s">
        <v>7</v>
      </c>
      <c r="AN7" s="234" t="s">
        <v>7</v>
      </c>
      <c r="AO7" s="234" t="s">
        <v>7</v>
      </c>
      <c r="AP7" s="234" t="s">
        <v>7</v>
      </c>
    </row>
    <row r="8" spans="1:44" s="52" customFormat="1" ht="18" customHeight="1">
      <c r="A8" s="45" t="s">
        <v>496</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v>2.4</v>
      </c>
      <c r="AE8" s="234"/>
      <c r="AF8" s="234">
        <v>776</v>
      </c>
      <c r="AG8" s="234">
        <v>890.2</v>
      </c>
      <c r="AH8" s="234">
        <v>856.5</v>
      </c>
      <c r="AI8" s="234">
        <v>1019.7</v>
      </c>
      <c r="AJ8" s="234">
        <v>1283.7</v>
      </c>
      <c r="AK8" s="234">
        <v>1295.5999999999999</v>
      </c>
      <c r="AL8" s="234" t="s">
        <v>7</v>
      </c>
      <c r="AM8" s="234" t="s">
        <v>7</v>
      </c>
      <c r="AN8" s="234" t="s">
        <v>7</v>
      </c>
      <c r="AO8" s="234" t="s">
        <v>7</v>
      </c>
      <c r="AP8" s="234" t="s">
        <v>7</v>
      </c>
    </row>
    <row r="9" spans="1:44" s="52" customFormat="1" ht="18" customHeight="1">
      <c r="A9" s="45" t="s">
        <v>11</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t="s">
        <v>7</v>
      </c>
      <c r="AM9" s="234" t="s">
        <v>7</v>
      </c>
      <c r="AN9" s="234" t="s">
        <v>7</v>
      </c>
      <c r="AO9" s="234" t="s">
        <v>7</v>
      </c>
      <c r="AP9" s="234" t="s">
        <v>7</v>
      </c>
    </row>
    <row r="10" spans="1:44" s="52" customFormat="1" ht="18" customHeight="1">
      <c r="A10" s="45" t="s">
        <v>10</v>
      </c>
      <c r="B10" s="234">
        <v>226</v>
      </c>
      <c r="C10" s="234">
        <v>181</v>
      </c>
      <c r="D10" s="234">
        <v>185</v>
      </c>
      <c r="E10" s="234">
        <v>207</v>
      </c>
      <c r="F10" s="234">
        <v>224</v>
      </c>
      <c r="G10" s="234">
        <v>229</v>
      </c>
      <c r="H10" s="234">
        <v>222</v>
      </c>
      <c r="I10" s="234">
        <v>201</v>
      </c>
      <c r="J10" s="234">
        <v>218</v>
      </c>
      <c r="K10" s="234">
        <v>205</v>
      </c>
      <c r="L10" s="234">
        <v>210</v>
      </c>
      <c r="M10" s="234">
        <v>157</v>
      </c>
      <c r="N10" s="234">
        <v>160</v>
      </c>
      <c r="O10" s="234">
        <v>182</v>
      </c>
      <c r="P10" s="234">
        <v>9</v>
      </c>
      <c r="Q10" s="234">
        <v>94</v>
      </c>
      <c r="R10" s="234">
        <v>85</v>
      </c>
      <c r="S10" s="234">
        <v>89</v>
      </c>
      <c r="T10" s="234">
        <v>78</v>
      </c>
      <c r="U10" s="234">
        <v>39</v>
      </c>
      <c r="V10" s="234">
        <v>27</v>
      </c>
      <c r="W10" s="234">
        <v>12</v>
      </c>
      <c r="X10" s="234">
        <v>12</v>
      </c>
      <c r="Y10" s="234"/>
      <c r="Z10" s="234"/>
      <c r="AA10" s="234"/>
      <c r="AB10" s="234"/>
      <c r="AC10" s="234"/>
      <c r="AD10" s="234"/>
      <c r="AE10" s="234"/>
      <c r="AF10" s="234"/>
      <c r="AG10" s="234"/>
      <c r="AH10" s="234"/>
      <c r="AI10" s="234"/>
      <c r="AJ10" s="234"/>
      <c r="AK10" s="234"/>
      <c r="AL10" s="234" t="s">
        <v>7</v>
      </c>
      <c r="AM10" s="234" t="s">
        <v>7</v>
      </c>
      <c r="AN10" s="234" t="s">
        <v>7</v>
      </c>
      <c r="AO10" s="234" t="s">
        <v>7</v>
      </c>
      <c r="AP10" s="234" t="s">
        <v>7</v>
      </c>
    </row>
    <row r="11" spans="1:44" s="52" customFormat="1" ht="18" customHeight="1">
      <c r="A11" s="45" t="s">
        <v>9</v>
      </c>
      <c r="B11" s="234">
        <v>234</v>
      </c>
      <c r="C11" s="234">
        <v>225</v>
      </c>
      <c r="D11" s="234">
        <v>176</v>
      </c>
      <c r="E11" s="234">
        <v>172</v>
      </c>
      <c r="F11" s="234">
        <v>117</v>
      </c>
      <c r="G11" s="234">
        <v>105</v>
      </c>
      <c r="H11" s="234">
        <v>95.3</v>
      </c>
      <c r="I11" s="234">
        <v>127.93</v>
      </c>
      <c r="J11" s="234">
        <v>92.3</v>
      </c>
      <c r="K11" s="234">
        <v>68.075000000000003</v>
      </c>
      <c r="L11" s="234">
        <v>65.048000000000002</v>
      </c>
      <c r="M11" s="234">
        <v>73.137</v>
      </c>
      <c r="N11" s="234">
        <v>52.679000000000002</v>
      </c>
      <c r="O11" s="234">
        <v>50.494</v>
      </c>
      <c r="P11" s="234">
        <v>46.914999999999999</v>
      </c>
      <c r="Q11" s="234">
        <v>63</v>
      </c>
      <c r="R11" s="234">
        <v>43.3</v>
      </c>
      <c r="S11" s="234">
        <v>51</v>
      </c>
      <c r="T11" s="234">
        <v>50</v>
      </c>
      <c r="U11" s="234">
        <v>56</v>
      </c>
      <c r="V11" s="234">
        <v>87.459000000000003</v>
      </c>
      <c r="W11" s="234">
        <v>70</v>
      </c>
      <c r="X11" s="234">
        <v>73</v>
      </c>
      <c r="Y11" s="234">
        <v>41</v>
      </c>
      <c r="Z11" s="234">
        <v>38</v>
      </c>
      <c r="AA11" s="234"/>
      <c r="AB11" s="234"/>
      <c r="AC11" s="234"/>
      <c r="AD11" s="234">
        <v>51.4</v>
      </c>
      <c r="AE11" s="234">
        <v>46.7</v>
      </c>
      <c r="AF11" s="234">
        <v>44</v>
      </c>
      <c r="AG11" s="234">
        <v>39.200000000000003</v>
      </c>
      <c r="AH11" s="234">
        <v>35.200000000000003</v>
      </c>
      <c r="AI11" s="234">
        <v>42.4</v>
      </c>
      <c r="AJ11" s="234">
        <v>56.3</v>
      </c>
      <c r="AK11" s="234">
        <v>45.2</v>
      </c>
      <c r="AL11" s="234" t="s">
        <v>7</v>
      </c>
      <c r="AM11" s="234" t="s">
        <v>7</v>
      </c>
      <c r="AN11" s="234" t="s">
        <v>7</v>
      </c>
      <c r="AO11" s="234" t="s">
        <v>7</v>
      </c>
      <c r="AP11" s="234" t="s">
        <v>7</v>
      </c>
    </row>
    <row r="12" spans="1:44" s="52" customFormat="1" ht="18" customHeight="1">
      <c r="A12" s="45" t="s">
        <v>8</v>
      </c>
      <c r="B12" s="260" t="s">
        <v>40</v>
      </c>
      <c r="C12" s="260" t="s">
        <v>40</v>
      </c>
      <c r="D12" s="260" t="s">
        <v>40</v>
      </c>
      <c r="E12" s="260" t="s">
        <v>40</v>
      </c>
      <c r="F12" s="260" t="s">
        <v>40</v>
      </c>
      <c r="G12" s="260" t="s">
        <v>40</v>
      </c>
      <c r="H12" s="260" t="s">
        <v>40</v>
      </c>
      <c r="I12" s="260" t="s">
        <v>40</v>
      </c>
      <c r="J12" s="260" t="s">
        <v>40</v>
      </c>
      <c r="K12" s="260" t="s">
        <v>40</v>
      </c>
      <c r="L12" s="260" t="s">
        <v>40</v>
      </c>
      <c r="M12" s="260" t="s">
        <v>40</v>
      </c>
      <c r="N12" s="260" t="s">
        <v>40</v>
      </c>
      <c r="O12" s="260" t="s">
        <v>40</v>
      </c>
      <c r="P12" s="260" t="s">
        <v>40</v>
      </c>
      <c r="Q12" s="260" t="s">
        <v>40</v>
      </c>
      <c r="R12" s="260" t="s">
        <v>40</v>
      </c>
      <c r="S12" s="260" t="s">
        <v>40</v>
      </c>
      <c r="T12" s="260" t="s">
        <v>40</v>
      </c>
      <c r="U12" s="260" t="s">
        <v>40</v>
      </c>
      <c r="V12" s="260" t="s">
        <v>40</v>
      </c>
      <c r="W12" s="260" t="s">
        <v>40</v>
      </c>
      <c r="X12" s="260" t="s">
        <v>40</v>
      </c>
      <c r="Y12" s="260" t="s">
        <v>40</v>
      </c>
      <c r="Z12" s="260" t="s">
        <v>40</v>
      </c>
      <c r="AA12" s="260" t="s">
        <v>40</v>
      </c>
      <c r="AB12" s="260" t="s">
        <v>40</v>
      </c>
      <c r="AC12" s="260" t="s">
        <v>40</v>
      </c>
      <c r="AD12" s="260" t="s">
        <v>40</v>
      </c>
      <c r="AE12" s="260" t="s">
        <v>40</v>
      </c>
      <c r="AF12" s="260" t="s">
        <v>40</v>
      </c>
      <c r="AG12" s="260" t="s">
        <v>40</v>
      </c>
      <c r="AH12" s="260" t="s">
        <v>40</v>
      </c>
      <c r="AI12" s="260" t="s">
        <v>40</v>
      </c>
      <c r="AJ12" s="260" t="s">
        <v>40</v>
      </c>
      <c r="AK12" s="260" t="s">
        <v>40</v>
      </c>
      <c r="AL12" s="260" t="s">
        <v>40</v>
      </c>
      <c r="AM12" s="260" t="s">
        <v>40</v>
      </c>
      <c r="AN12" s="260" t="s">
        <v>40</v>
      </c>
      <c r="AO12" s="260" t="s">
        <v>40</v>
      </c>
      <c r="AP12" s="260" t="s">
        <v>40</v>
      </c>
    </row>
    <row r="13" spans="1:44" s="52" customFormat="1" ht="18" customHeight="1">
      <c r="A13" s="45" t="s">
        <v>6</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t="s">
        <v>7</v>
      </c>
      <c r="Z13" s="234" t="s">
        <v>7</v>
      </c>
      <c r="AA13" s="234" t="s">
        <v>7</v>
      </c>
      <c r="AB13" s="234">
        <v>774</v>
      </c>
      <c r="AC13" s="234">
        <v>737</v>
      </c>
      <c r="AD13" s="234">
        <v>718</v>
      </c>
      <c r="AE13" s="234">
        <v>728</v>
      </c>
      <c r="AF13" s="234">
        <v>936.40000000000009</v>
      </c>
      <c r="AG13" s="234" t="s">
        <v>391</v>
      </c>
      <c r="AH13" s="234" t="s">
        <v>392</v>
      </c>
      <c r="AI13" s="234" t="s">
        <v>393</v>
      </c>
      <c r="AJ13" s="234" t="s">
        <v>394</v>
      </c>
      <c r="AK13" s="234">
        <v>6714</v>
      </c>
      <c r="AL13" s="234">
        <v>8387.1754120400001</v>
      </c>
      <c r="AM13" s="234">
        <v>12541.79136552566</v>
      </c>
      <c r="AN13" s="234">
        <v>13455.827884069622</v>
      </c>
      <c r="AO13" s="234">
        <v>10520.35677218863</v>
      </c>
      <c r="AP13" s="234">
        <v>7894.6340224581209</v>
      </c>
    </row>
    <row r="14" spans="1:44" s="52" customFormat="1" ht="18" customHeight="1">
      <c r="A14" s="45" t="s">
        <v>5</v>
      </c>
      <c r="B14" s="234"/>
      <c r="C14" s="234"/>
      <c r="D14" s="234"/>
      <c r="E14" s="234"/>
      <c r="F14" s="234"/>
      <c r="G14" s="234"/>
      <c r="H14" s="234"/>
      <c r="I14" s="234"/>
      <c r="J14" s="234"/>
      <c r="K14" s="234"/>
      <c r="L14" s="234">
        <v>1634.857</v>
      </c>
      <c r="M14" s="234">
        <v>1198.45</v>
      </c>
      <c r="N14" s="234">
        <v>1225.722</v>
      </c>
      <c r="O14" s="234">
        <v>1074.9000000000001</v>
      </c>
      <c r="P14" s="234">
        <v>1076.5</v>
      </c>
      <c r="Q14" s="234">
        <v>1081.5999999999999</v>
      </c>
      <c r="R14" s="234"/>
      <c r="S14" s="234"/>
      <c r="T14" s="234"/>
      <c r="U14" s="234"/>
      <c r="V14" s="234"/>
      <c r="W14" s="234"/>
      <c r="X14" s="234"/>
      <c r="Y14" s="234"/>
      <c r="Z14" s="234"/>
      <c r="AA14" s="234"/>
      <c r="AB14" s="234"/>
      <c r="AC14" s="234"/>
      <c r="AD14" s="234"/>
      <c r="AE14" s="234"/>
      <c r="AF14" s="234"/>
      <c r="AG14" s="234"/>
      <c r="AH14" s="234"/>
      <c r="AI14" s="234"/>
      <c r="AJ14" s="234"/>
      <c r="AK14" s="234"/>
      <c r="AL14" s="234" t="s">
        <v>7</v>
      </c>
      <c r="AM14" s="234" t="s">
        <v>7</v>
      </c>
      <c r="AN14" s="234" t="s">
        <v>7</v>
      </c>
      <c r="AO14" s="234" t="s">
        <v>7</v>
      </c>
      <c r="AP14" s="234" t="s">
        <v>7</v>
      </c>
    </row>
    <row r="15" spans="1:44" s="52" customFormat="1" ht="18" customHeight="1">
      <c r="A15" s="45" t="s">
        <v>4</v>
      </c>
      <c r="B15" s="260" t="s">
        <v>40</v>
      </c>
      <c r="C15" s="260" t="s">
        <v>40</v>
      </c>
      <c r="D15" s="260" t="s">
        <v>40</v>
      </c>
      <c r="E15" s="260" t="s">
        <v>40</v>
      </c>
      <c r="F15" s="260" t="s">
        <v>40</v>
      </c>
      <c r="G15" s="260" t="s">
        <v>40</v>
      </c>
      <c r="H15" s="260" t="s">
        <v>40</v>
      </c>
      <c r="I15" s="260" t="s">
        <v>40</v>
      </c>
      <c r="J15" s="260" t="s">
        <v>40</v>
      </c>
      <c r="K15" s="260" t="s">
        <v>40</v>
      </c>
      <c r="L15" s="260" t="s">
        <v>40</v>
      </c>
      <c r="M15" s="260" t="s">
        <v>40</v>
      </c>
      <c r="N15" s="260" t="s">
        <v>40</v>
      </c>
      <c r="O15" s="260" t="s">
        <v>40</v>
      </c>
      <c r="P15" s="260" t="s">
        <v>40</v>
      </c>
      <c r="Q15" s="260" t="s">
        <v>40</v>
      </c>
      <c r="R15" s="260" t="s">
        <v>40</v>
      </c>
      <c r="S15" s="260" t="s">
        <v>40</v>
      </c>
      <c r="T15" s="260" t="s">
        <v>40</v>
      </c>
      <c r="U15" s="260" t="s">
        <v>40</v>
      </c>
      <c r="V15" s="260" t="s">
        <v>40</v>
      </c>
      <c r="W15" s="260" t="s">
        <v>40</v>
      </c>
      <c r="X15" s="260" t="s">
        <v>40</v>
      </c>
      <c r="Y15" s="260" t="s">
        <v>40</v>
      </c>
      <c r="Z15" s="260" t="s">
        <v>40</v>
      </c>
      <c r="AA15" s="260" t="s">
        <v>40</v>
      </c>
      <c r="AB15" s="260" t="s">
        <v>40</v>
      </c>
      <c r="AC15" s="260" t="s">
        <v>40</v>
      </c>
      <c r="AD15" s="260" t="s">
        <v>40</v>
      </c>
      <c r="AE15" s="260" t="s">
        <v>40</v>
      </c>
      <c r="AF15" s="260" t="s">
        <v>40</v>
      </c>
      <c r="AG15" s="260" t="s">
        <v>40</v>
      </c>
      <c r="AH15" s="260" t="s">
        <v>40</v>
      </c>
      <c r="AI15" s="260" t="s">
        <v>40</v>
      </c>
      <c r="AJ15" s="260" t="s">
        <v>40</v>
      </c>
      <c r="AK15" s="260" t="s">
        <v>40</v>
      </c>
      <c r="AL15" s="260" t="s">
        <v>40</v>
      </c>
      <c r="AM15" s="260" t="s">
        <v>40</v>
      </c>
      <c r="AN15" s="260" t="s">
        <v>40</v>
      </c>
      <c r="AO15" s="260" t="s">
        <v>40</v>
      </c>
      <c r="AP15" s="260" t="s">
        <v>40</v>
      </c>
    </row>
    <row r="16" spans="1:44" s="52" customFormat="1" ht="18" customHeight="1">
      <c r="A16" s="45" t="s">
        <v>3</v>
      </c>
      <c r="B16" s="234">
        <v>99556</v>
      </c>
      <c r="C16" s="234">
        <v>99170</v>
      </c>
      <c r="D16" s="234">
        <v>103890</v>
      </c>
      <c r="E16" s="234">
        <v>84100</v>
      </c>
      <c r="F16" s="234">
        <v>85220</v>
      </c>
      <c r="G16" s="234">
        <v>91860</v>
      </c>
      <c r="H16" s="234">
        <v>91960</v>
      </c>
      <c r="I16" s="234">
        <v>90570</v>
      </c>
      <c r="J16" s="234">
        <v>87080</v>
      </c>
      <c r="K16" s="234">
        <v>93980</v>
      </c>
      <c r="L16" s="234">
        <v>101746</v>
      </c>
      <c r="M16" s="234">
        <v>85569</v>
      </c>
      <c r="N16" s="234">
        <v>89248</v>
      </c>
      <c r="O16" s="234">
        <v>91359</v>
      </c>
      <c r="P16" s="234">
        <v>93487</v>
      </c>
      <c r="Q16" s="234">
        <v>96559</v>
      </c>
      <c r="R16" s="234">
        <v>99687</v>
      </c>
      <c r="S16" s="234">
        <v>104632.08</v>
      </c>
      <c r="T16" s="234">
        <v>102286.8</v>
      </c>
      <c r="U16" s="234">
        <v>102800</v>
      </c>
      <c r="V16" s="234">
        <v>106605</v>
      </c>
      <c r="W16" s="234">
        <v>105393</v>
      </c>
      <c r="X16" s="234">
        <v>103717</v>
      </c>
      <c r="Y16" s="234">
        <v>106538</v>
      </c>
      <c r="Z16" s="234">
        <v>108503</v>
      </c>
      <c r="AA16" s="234">
        <v>108513</v>
      </c>
      <c r="AB16" s="234">
        <v>108513</v>
      </c>
      <c r="AC16" s="234">
        <v>108513</v>
      </c>
      <c r="AD16" s="234">
        <v>106014</v>
      </c>
      <c r="AE16" s="234">
        <v>113342</v>
      </c>
      <c r="AF16" s="234">
        <v>113342</v>
      </c>
      <c r="AG16" s="234">
        <v>113342</v>
      </c>
      <c r="AH16" s="234" t="s">
        <v>498</v>
      </c>
      <c r="AI16" s="234" t="s">
        <v>498</v>
      </c>
      <c r="AJ16" s="234" t="s">
        <v>498</v>
      </c>
      <c r="AK16" s="234"/>
      <c r="AL16" s="234" t="s">
        <v>7</v>
      </c>
      <c r="AM16" s="234" t="s">
        <v>7</v>
      </c>
      <c r="AN16" s="234" t="s">
        <v>7</v>
      </c>
      <c r="AO16" s="234" t="s">
        <v>7</v>
      </c>
      <c r="AP16" s="234" t="s">
        <v>7</v>
      </c>
    </row>
    <row r="17" spans="1:45" s="52" customFormat="1" ht="18" customHeight="1">
      <c r="A17" s="45" t="s">
        <v>30</v>
      </c>
      <c r="B17" s="234">
        <v>1106</v>
      </c>
      <c r="C17" s="234">
        <v>1764.8</v>
      </c>
      <c r="D17" s="234">
        <v>1818.4</v>
      </c>
      <c r="E17" s="234">
        <v>1701.6</v>
      </c>
      <c r="F17" s="234">
        <v>1997.2</v>
      </c>
      <c r="G17" s="234">
        <v>2194.4</v>
      </c>
      <c r="H17" s="234">
        <v>1377.6</v>
      </c>
      <c r="I17" s="234">
        <v>1456.8889999999999</v>
      </c>
      <c r="J17" s="234"/>
      <c r="K17" s="234">
        <v>683.9</v>
      </c>
      <c r="L17" s="234">
        <v>1407.9</v>
      </c>
      <c r="M17" s="234">
        <v>2321.8000000000002</v>
      </c>
      <c r="N17" s="234">
        <v>2247.4</v>
      </c>
      <c r="O17" s="234">
        <v>2808.6</v>
      </c>
      <c r="P17" s="234">
        <v>1108</v>
      </c>
      <c r="Q17" s="234">
        <v>2117</v>
      </c>
      <c r="R17" s="234">
        <v>1218</v>
      </c>
      <c r="S17" s="234">
        <v>1108</v>
      </c>
      <c r="T17" s="234">
        <v>955</v>
      </c>
      <c r="U17" s="234">
        <v>1873.8</v>
      </c>
      <c r="V17" s="234">
        <v>1990.1</v>
      </c>
      <c r="W17" s="234">
        <v>1380</v>
      </c>
      <c r="X17" s="234">
        <v>1487</v>
      </c>
      <c r="Y17" s="234">
        <v>1468</v>
      </c>
      <c r="Z17" s="234">
        <v>1351</v>
      </c>
      <c r="AA17" s="234">
        <v>1196</v>
      </c>
      <c r="AB17" s="234">
        <v>435.06705920837425</v>
      </c>
      <c r="AC17" s="234">
        <v>419.69250899574746</v>
      </c>
      <c r="AD17" s="234">
        <v>312.07065750736018</v>
      </c>
      <c r="AE17" s="234">
        <v>231.03140333660451</v>
      </c>
      <c r="AF17" s="234">
        <v>264.53876349362122</v>
      </c>
      <c r="AG17" s="234">
        <v>262.01243048740594</v>
      </c>
      <c r="AH17" s="234">
        <v>171.40922473012756</v>
      </c>
      <c r="AI17" s="234">
        <v>121.89270526660124</v>
      </c>
      <c r="AJ17" s="234">
        <v>108.3286257468767</v>
      </c>
      <c r="AK17" s="234">
        <v>81.172189027702331</v>
      </c>
      <c r="AL17" s="234" t="s">
        <v>7</v>
      </c>
      <c r="AM17" s="234" t="s">
        <v>7</v>
      </c>
      <c r="AN17" s="234" t="s">
        <v>7</v>
      </c>
      <c r="AO17" s="234" t="s">
        <v>7</v>
      </c>
      <c r="AP17" s="234" t="s">
        <v>7</v>
      </c>
    </row>
    <row r="18" spans="1:45" s="52" customFormat="1" ht="18" customHeight="1">
      <c r="A18" s="45" t="s">
        <v>1</v>
      </c>
      <c r="B18" s="234">
        <v>1386</v>
      </c>
      <c r="C18" s="234">
        <v>1333</v>
      </c>
      <c r="D18" s="234">
        <v>1096.4906790299599</v>
      </c>
      <c r="E18" s="234">
        <v>1532.547</v>
      </c>
      <c r="F18" s="234">
        <v>1486.7761499999999</v>
      </c>
      <c r="G18" s="234">
        <v>1364.5631840000001</v>
      </c>
      <c r="H18" s="234">
        <v>1365</v>
      </c>
      <c r="I18" s="234">
        <v>1337</v>
      </c>
      <c r="J18" s="234">
        <v>1355.96</v>
      </c>
      <c r="K18" s="234">
        <v>1353.9</v>
      </c>
      <c r="L18" s="234">
        <v>1197</v>
      </c>
      <c r="M18" s="234">
        <v>1082.5999999999999</v>
      </c>
      <c r="N18" s="234">
        <v>1017.5</v>
      </c>
      <c r="O18" s="234">
        <v>1072</v>
      </c>
      <c r="P18" s="234">
        <v>651</v>
      </c>
      <c r="Q18" s="234">
        <v>442</v>
      </c>
      <c r="R18" s="234">
        <v>536</v>
      </c>
      <c r="S18" s="234">
        <v>473</v>
      </c>
      <c r="T18" s="234">
        <v>472</v>
      </c>
      <c r="U18" s="234">
        <v>554</v>
      </c>
      <c r="V18" s="234"/>
      <c r="W18" s="234"/>
      <c r="X18" s="234"/>
      <c r="Y18" s="234"/>
      <c r="Z18" s="234"/>
      <c r="AA18" s="234"/>
      <c r="AB18" s="234"/>
      <c r="AC18" s="234"/>
      <c r="AD18" s="234"/>
      <c r="AE18" s="234"/>
      <c r="AF18" s="234"/>
      <c r="AG18" s="234"/>
      <c r="AH18" s="234"/>
      <c r="AI18" s="234"/>
      <c r="AJ18" s="234"/>
      <c r="AK18" s="234"/>
      <c r="AL18" s="234" t="s">
        <v>7</v>
      </c>
      <c r="AM18" s="234" t="s">
        <v>7</v>
      </c>
      <c r="AN18" s="234" t="s">
        <v>7</v>
      </c>
      <c r="AO18" s="234" t="s">
        <v>7</v>
      </c>
      <c r="AP18" s="234" t="s">
        <v>7</v>
      </c>
    </row>
    <row r="19" spans="1:45" s="52" customFormat="1" ht="18" customHeight="1">
      <c r="A19" s="45" t="s">
        <v>0</v>
      </c>
      <c r="B19" s="234">
        <v>6864</v>
      </c>
      <c r="C19" s="234">
        <v>6611</v>
      </c>
      <c r="D19" s="234">
        <v>6258</v>
      </c>
      <c r="E19" s="234">
        <v>6289</v>
      </c>
      <c r="F19" s="234">
        <v>6412</v>
      </c>
      <c r="G19" s="234">
        <v>6202</v>
      </c>
      <c r="H19" s="234">
        <v>6573</v>
      </c>
      <c r="I19" s="234">
        <v>5932</v>
      </c>
      <c r="J19" s="234">
        <v>5569</v>
      </c>
      <c r="K19" s="234">
        <v>5287</v>
      </c>
      <c r="L19" s="234">
        <v>5590</v>
      </c>
      <c r="M19" s="234">
        <v>5394</v>
      </c>
      <c r="N19" s="234">
        <v>5644</v>
      </c>
      <c r="O19" s="234">
        <v>5466</v>
      </c>
      <c r="P19" s="234">
        <v>4327</v>
      </c>
      <c r="Q19" s="234">
        <v>4754</v>
      </c>
      <c r="R19" s="234">
        <v>5011</v>
      </c>
      <c r="S19" s="234">
        <v>4871</v>
      </c>
      <c r="T19" s="234"/>
      <c r="U19" s="234"/>
      <c r="V19" s="234"/>
      <c r="W19" s="234"/>
      <c r="X19" s="234">
        <v>2461</v>
      </c>
      <c r="Y19" s="234">
        <v>1901</v>
      </c>
      <c r="Z19" s="234">
        <v>1377</v>
      </c>
      <c r="AA19" s="234">
        <v>1622</v>
      </c>
      <c r="AB19" s="234">
        <v>1709</v>
      </c>
      <c r="AC19" s="234">
        <v>1580</v>
      </c>
      <c r="AD19" s="234">
        <v>1217</v>
      </c>
      <c r="AE19" s="234">
        <v>830</v>
      </c>
      <c r="AF19" s="234" t="s">
        <v>39</v>
      </c>
      <c r="AG19" s="234" t="s">
        <v>39</v>
      </c>
      <c r="AH19" s="234" t="s">
        <v>39</v>
      </c>
      <c r="AI19" s="234" t="s">
        <v>39</v>
      </c>
      <c r="AJ19" s="234" t="s">
        <v>39</v>
      </c>
      <c r="AK19" s="234" t="s">
        <v>39</v>
      </c>
      <c r="AL19" s="234" t="s">
        <v>39</v>
      </c>
      <c r="AM19" s="234" t="s">
        <v>39</v>
      </c>
      <c r="AN19" s="234">
        <v>9593.945721</v>
      </c>
      <c r="AO19" s="234">
        <v>8130.6648450000002</v>
      </c>
      <c r="AP19" s="234">
        <v>7657.3207620000003</v>
      </c>
      <c r="AS19" s="217"/>
    </row>
    <row r="20" spans="1:45" ht="18" customHeight="1">
      <c r="A20" s="23"/>
    </row>
    <row r="21" spans="1:45" ht="18" customHeight="1">
      <c r="A21" s="185" t="s">
        <v>353</v>
      </c>
    </row>
    <row r="22" spans="1:45" ht="18" customHeight="1">
      <c r="A22" s="185" t="s">
        <v>570</v>
      </c>
    </row>
  </sheetData>
  <mergeCells count="1">
    <mergeCell ref="B2:AP2"/>
  </mergeCells>
  <hyperlinks>
    <hyperlink ref="AR3" location="Content!A1" display="Back to content pag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9"/>
  <sheetViews>
    <sheetView zoomScale="91" zoomScaleNormal="91" workbookViewId="0">
      <selection activeCell="E19" sqref="E19"/>
    </sheetView>
  </sheetViews>
  <sheetFormatPr defaultColWidth="9.1796875" defaultRowHeight="18" customHeight="1"/>
  <cols>
    <col min="1" max="1" width="33.54296875" style="27" customWidth="1"/>
    <col min="2" max="21" width="10.36328125" style="190" customWidth="1"/>
    <col min="22" max="26" width="10.36328125" style="190" bestFit="1" customWidth="1"/>
    <col min="27" max="31" width="11.54296875" style="190" bestFit="1" customWidth="1"/>
    <col min="32" max="32" width="9.26953125" style="190" bestFit="1" customWidth="1"/>
    <col min="33" max="42" width="9.26953125" style="190" customWidth="1"/>
    <col min="43" max="45" width="9.1796875" style="49"/>
    <col min="46" max="46" width="28.26953125" style="49" customWidth="1"/>
    <col min="47" max="16384" width="9.1796875" style="49"/>
  </cols>
  <sheetData>
    <row r="1" spans="1:46" ht="18" customHeight="1">
      <c r="A1" s="53" t="s">
        <v>530</v>
      </c>
    </row>
    <row r="2" spans="1:46" ht="18" customHeight="1">
      <c r="A2" s="189"/>
      <c r="B2" s="311" t="s">
        <v>390</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row>
    <row r="3" spans="1:46" s="53" customFormat="1" ht="18" customHeight="1">
      <c r="A3" s="189" t="s">
        <v>29</v>
      </c>
      <c r="B3" s="188">
        <v>1980</v>
      </c>
      <c r="C3" s="188">
        <v>1981</v>
      </c>
      <c r="D3" s="188">
        <v>1982</v>
      </c>
      <c r="E3" s="188">
        <v>1983</v>
      </c>
      <c r="F3" s="188">
        <v>1984</v>
      </c>
      <c r="G3" s="188">
        <v>1985</v>
      </c>
      <c r="H3" s="188">
        <v>1986</v>
      </c>
      <c r="I3" s="188">
        <v>1987</v>
      </c>
      <c r="J3" s="188">
        <v>1988</v>
      </c>
      <c r="K3" s="188">
        <v>1989</v>
      </c>
      <c r="L3" s="188">
        <v>1990</v>
      </c>
      <c r="M3" s="188">
        <v>1991</v>
      </c>
      <c r="N3" s="188">
        <v>1992</v>
      </c>
      <c r="O3" s="188">
        <v>1993</v>
      </c>
      <c r="P3" s="188">
        <v>1994</v>
      </c>
      <c r="Q3" s="188">
        <v>1995</v>
      </c>
      <c r="R3" s="188">
        <v>1996</v>
      </c>
      <c r="S3" s="188">
        <v>1997</v>
      </c>
      <c r="T3" s="188">
        <v>1998</v>
      </c>
      <c r="U3" s="188">
        <v>1999</v>
      </c>
      <c r="V3" s="188">
        <v>2000</v>
      </c>
      <c r="W3" s="188">
        <v>2001</v>
      </c>
      <c r="X3" s="188">
        <v>2002</v>
      </c>
      <c r="Y3" s="188">
        <v>2003</v>
      </c>
      <c r="Z3" s="188">
        <v>2004</v>
      </c>
      <c r="AA3" s="188">
        <v>2005</v>
      </c>
      <c r="AB3" s="188">
        <v>2006</v>
      </c>
      <c r="AC3" s="188">
        <v>2007</v>
      </c>
      <c r="AD3" s="188">
        <v>2008</v>
      </c>
      <c r="AE3" s="188">
        <v>2009</v>
      </c>
      <c r="AF3" s="188">
        <v>2010</v>
      </c>
      <c r="AG3" s="188">
        <v>2011</v>
      </c>
      <c r="AH3" s="188">
        <v>2012</v>
      </c>
      <c r="AI3" s="188">
        <v>2013</v>
      </c>
      <c r="AJ3" s="188">
        <v>2014</v>
      </c>
      <c r="AK3" s="188">
        <v>2015</v>
      </c>
      <c r="AL3" s="188">
        <v>2016</v>
      </c>
      <c r="AM3" s="188">
        <v>2017</v>
      </c>
      <c r="AN3" s="188">
        <v>2018</v>
      </c>
      <c r="AO3" s="188">
        <v>2019</v>
      </c>
      <c r="AP3" s="188">
        <v>2020</v>
      </c>
      <c r="AR3" s="46" t="s">
        <v>521</v>
      </c>
      <c r="AS3" s="216"/>
    </row>
    <row r="4" spans="1:46" s="52" customFormat="1" ht="18" customHeight="1">
      <c r="A4" s="45" t="s">
        <v>14</v>
      </c>
      <c r="B4" s="261">
        <v>20.899999618500001</v>
      </c>
      <c r="C4" s="261">
        <v>33.200000762899997</v>
      </c>
      <c r="D4" s="261">
        <v>20.7999992371</v>
      </c>
      <c r="E4" s="261">
        <v>46.200000762899997</v>
      </c>
      <c r="F4" s="261">
        <v>25.100000381499999</v>
      </c>
      <c r="G4" s="261">
        <v>33.200000762899997</v>
      </c>
      <c r="H4" s="261">
        <v>24.7999992371</v>
      </c>
      <c r="I4" s="261">
        <v>25.600000381499999</v>
      </c>
      <c r="J4" s="261">
        <v>26.899999618500001</v>
      </c>
      <c r="K4" s="261">
        <v>51.599998474099998</v>
      </c>
      <c r="L4" s="261">
        <v>39.900001525900002</v>
      </c>
      <c r="M4" s="261">
        <v>41.5</v>
      </c>
      <c r="N4" s="261">
        <v>41.5</v>
      </c>
      <c r="O4" s="261">
        <v>28.7999992371</v>
      </c>
      <c r="P4" s="261">
        <v>55.5</v>
      </c>
      <c r="Q4" s="261">
        <v>58.299999237100003</v>
      </c>
      <c r="R4" s="261">
        <v>62.200000762899997</v>
      </c>
      <c r="S4" s="261">
        <v>41.5</v>
      </c>
      <c r="T4" s="261">
        <v>38</v>
      </c>
      <c r="U4" s="261">
        <v>51.799999237100003</v>
      </c>
      <c r="V4" s="261">
        <v>60.610999999999997</v>
      </c>
      <c r="W4" s="261">
        <v>50.817999999999998</v>
      </c>
      <c r="X4" s="261">
        <v>51.298000000000002</v>
      </c>
      <c r="Y4" s="261">
        <v>56.454999999999998</v>
      </c>
      <c r="Z4" s="261">
        <v>63.692</v>
      </c>
      <c r="AA4" s="261">
        <v>68.111999999999995</v>
      </c>
      <c r="AB4" s="261">
        <v>80.997</v>
      </c>
      <c r="AC4" s="261">
        <v>72.887999999999991</v>
      </c>
      <c r="AD4" s="261">
        <v>70.933999999999997</v>
      </c>
      <c r="AE4" s="261">
        <v>64.322999999999993</v>
      </c>
      <c r="AF4" s="261">
        <v>47.908000000000001</v>
      </c>
      <c r="AG4" s="261">
        <v>50.972999999999999</v>
      </c>
      <c r="AH4" s="261">
        <v>63.619117459000002</v>
      </c>
      <c r="AI4" s="261"/>
      <c r="AJ4" s="261"/>
      <c r="AK4" s="261"/>
      <c r="AL4" s="233" t="s">
        <v>7</v>
      </c>
      <c r="AM4" s="233" t="s">
        <v>7</v>
      </c>
      <c r="AN4" s="233" t="s">
        <v>7</v>
      </c>
      <c r="AO4" s="233" t="s">
        <v>7</v>
      </c>
      <c r="AP4" s="233" t="s">
        <v>7</v>
      </c>
      <c r="AR4" s="17"/>
      <c r="AS4" s="17"/>
    </row>
    <row r="5" spans="1:46" s="52" customFormat="1" ht="18" customHeight="1">
      <c r="A5" s="45" t="s">
        <v>13</v>
      </c>
      <c r="B5" s="136" t="s">
        <v>7</v>
      </c>
      <c r="C5" s="136" t="s">
        <v>7</v>
      </c>
      <c r="D5" s="261">
        <v>0.1000000015</v>
      </c>
      <c r="E5" s="261">
        <v>0.1000000015</v>
      </c>
      <c r="F5" s="261">
        <v>0.1000000015</v>
      </c>
      <c r="G5" s="261">
        <v>0.1000000015</v>
      </c>
      <c r="H5" s="261">
        <v>0.1000000015</v>
      </c>
      <c r="I5" s="261">
        <v>0.1000000015</v>
      </c>
      <c r="J5" s="261">
        <v>0.20000000300000001</v>
      </c>
      <c r="K5" s="261">
        <v>0.40000000600000002</v>
      </c>
      <c r="L5" s="261">
        <v>3.0999999046000002</v>
      </c>
      <c r="M5" s="261">
        <v>0.40000000600000002</v>
      </c>
      <c r="N5" s="261">
        <v>0.60000002379999995</v>
      </c>
      <c r="O5" s="261">
        <v>0.80000001190000003</v>
      </c>
      <c r="P5" s="261">
        <v>0.5</v>
      </c>
      <c r="Q5" s="261">
        <v>0.30000001189999997</v>
      </c>
      <c r="R5" s="261">
        <v>0.20000000300000001</v>
      </c>
      <c r="S5" s="261">
        <v>0.20000000300000001</v>
      </c>
      <c r="T5" s="261">
        <v>0.20000000300000001</v>
      </c>
      <c r="U5" s="261">
        <v>0.20000000300000001</v>
      </c>
      <c r="V5" s="262">
        <v>0.26700000000000002</v>
      </c>
      <c r="W5" s="262">
        <v>0.28699999999999998</v>
      </c>
      <c r="X5" s="262">
        <v>0.30599999999999999</v>
      </c>
      <c r="Y5" s="262">
        <v>0.27700000000000002</v>
      </c>
      <c r="Z5" s="262">
        <v>0.29899999999999999</v>
      </c>
      <c r="AA5" s="262">
        <v>0.315</v>
      </c>
      <c r="AB5" s="263">
        <v>0</v>
      </c>
      <c r="AC5" s="263"/>
      <c r="AD5" s="263"/>
      <c r="AE5" s="263">
        <v>0</v>
      </c>
      <c r="AF5" s="263">
        <v>0.121</v>
      </c>
      <c r="AG5" s="263">
        <v>0.121</v>
      </c>
      <c r="AH5" s="263">
        <v>0.129878467</v>
      </c>
      <c r="AI5" s="136" t="s">
        <v>7</v>
      </c>
      <c r="AJ5" s="136" t="s">
        <v>7</v>
      </c>
      <c r="AK5" s="136" t="s">
        <v>7</v>
      </c>
      <c r="AL5" s="233" t="s">
        <v>7</v>
      </c>
      <c r="AM5" s="233" t="s">
        <v>7</v>
      </c>
      <c r="AN5" s="233" t="s">
        <v>7</v>
      </c>
      <c r="AO5" s="233" t="s">
        <v>7</v>
      </c>
      <c r="AP5" s="233" t="s">
        <v>7</v>
      </c>
      <c r="AS5" s="217"/>
    </row>
    <row r="6" spans="1:46" s="52" customFormat="1" ht="18" customHeight="1">
      <c r="A6" s="45" t="s">
        <v>497</v>
      </c>
      <c r="B6" s="136"/>
      <c r="C6" s="136"/>
      <c r="D6" s="261"/>
      <c r="E6" s="261"/>
      <c r="F6" s="261"/>
      <c r="G6" s="261"/>
      <c r="H6" s="261"/>
      <c r="I6" s="261"/>
      <c r="J6" s="261"/>
      <c r="K6" s="261"/>
      <c r="L6" s="261"/>
      <c r="M6" s="261"/>
      <c r="N6" s="261"/>
      <c r="O6" s="261"/>
      <c r="P6" s="261"/>
      <c r="Q6" s="261"/>
      <c r="R6" s="261"/>
      <c r="S6" s="261"/>
      <c r="T6" s="261"/>
      <c r="U6" s="261"/>
      <c r="V6" s="262"/>
      <c r="W6" s="262"/>
      <c r="X6" s="262"/>
      <c r="Y6" s="262"/>
      <c r="Z6" s="262"/>
      <c r="AA6" s="262"/>
      <c r="AB6" s="263"/>
      <c r="AC6" s="263"/>
      <c r="AD6" s="263"/>
      <c r="AE6" s="263"/>
      <c r="AF6" s="263"/>
      <c r="AG6" s="263"/>
      <c r="AH6" s="263"/>
      <c r="AI6" s="136"/>
      <c r="AJ6" s="136"/>
      <c r="AK6" s="136"/>
      <c r="AL6" s="233" t="s">
        <v>7</v>
      </c>
      <c r="AM6" s="233" t="s">
        <v>7</v>
      </c>
      <c r="AN6" s="233" t="s">
        <v>7</v>
      </c>
      <c r="AO6" s="233" t="s">
        <v>7</v>
      </c>
      <c r="AP6" s="233" t="s">
        <v>7</v>
      </c>
      <c r="AS6" s="217"/>
    </row>
    <row r="7" spans="1:46" s="52" customFormat="1" ht="18" customHeight="1">
      <c r="A7" s="45" t="s">
        <v>37</v>
      </c>
      <c r="B7" s="261">
        <v>34.5</v>
      </c>
      <c r="C7" s="261">
        <v>38.400001525900002</v>
      </c>
      <c r="D7" s="261">
        <v>30.7000007629</v>
      </c>
      <c r="E7" s="261">
        <v>28.899999618500001</v>
      </c>
      <c r="F7" s="261">
        <v>32</v>
      </c>
      <c r="G7" s="261">
        <v>30.5</v>
      </c>
      <c r="H7" s="261">
        <v>31.100000381499999</v>
      </c>
      <c r="I7" s="261">
        <v>52.5</v>
      </c>
      <c r="J7" s="261">
        <v>55.299999237100003</v>
      </c>
      <c r="K7" s="261">
        <v>59.700000762899997</v>
      </c>
      <c r="L7" s="261">
        <v>57.299999237100003</v>
      </c>
      <c r="M7" s="261">
        <v>33.200000762899997</v>
      </c>
      <c r="N7" s="261">
        <v>28.5</v>
      </c>
      <c r="O7" s="261">
        <v>22.100000381499999</v>
      </c>
      <c r="P7" s="261">
        <v>43.099998474099998</v>
      </c>
      <c r="Q7" s="261"/>
      <c r="R7" s="261"/>
      <c r="S7" s="261"/>
      <c r="T7" s="261"/>
      <c r="U7" s="261"/>
      <c r="V7" s="261"/>
      <c r="W7" s="261">
        <v>7.4000000953674299</v>
      </c>
      <c r="X7" s="261"/>
      <c r="Y7" s="261"/>
      <c r="Z7" s="261"/>
      <c r="AA7" s="261"/>
      <c r="AB7" s="261"/>
      <c r="AC7" s="261"/>
      <c r="AD7" s="261"/>
      <c r="AE7" s="261"/>
      <c r="AF7" s="261"/>
      <c r="AG7" s="261"/>
      <c r="AH7" s="261"/>
      <c r="AI7" s="261"/>
      <c r="AJ7" s="261"/>
      <c r="AK7" s="261"/>
      <c r="AL7" s="233" t="s">
        <v>7</v>
      </c>
      <c r="AM7" s="233" t="s">
        <v>7</v>
      </c>
      <c r="AN7" s="233" t="s">
        <v>7</v>
      </c>
      <c r="AO7" s="233" t="s">
        <v>7</v>
      </c>
      <c r="AP7" s="233" t="s">
        <v>7</v>
      </c>
      <c r="AS7" s="217"/>
    </row>
    <row r="8" spans="1:46" s="52" customFormat="1" ht="18" customHeight="1">
      <c r="A8" s="45" t="s">
        <v>496</v>
      </c>
      <c r="B8" s="261">
        <v>0.1000000015</v>
      </c>
      <c r="C8" s="261">
        <v>0.1000000015</v>
      </c>
      <c r="D8" s="261">
        <v>0.1000000015</v>
      </c>
      <c r="E8" s="261">
        <v>0.1000000015</v>
      </c>
      <c r="F8" s="261">
        <v>0.1000000015</v>
      </c>
      <c r="G8" s="261">
        <v>0.20000000300000001</v>
      </c>
      <c r="H8" s="261">
        <v>0.20000000300000001</v>
      </c>
      <c r="I8" s="261">
        <v>0.20000000300000001</v>
      </c>
      <c r="J8" s="261">
        <v>0.20000000300000001</v>
      </c>
      <c r="K8" s="261">
        <v>0.20000000300000001</v>
      </c>
      <c r="L8" s="261">
        <v>0.20000000300000001</v>
      </c>
      <c r="M8" s="261">
        <v>0.1000000015</v>
      </c>
      <c r="N8" s="261">
        <v>0.20000000300000001</v>
      </c>
      <c r="O8" s="261">
        <v>0.20000000300000001</v>
      </c>
      <c r="P8" s="261">
        <v>0.20000000300000001</v>
      </c>
      <c r="Q8" s="261">
        <v>0.1000000015</v>
      </c>
      <c r="R8" s="261">
        <v>0.1000000015</v>
      </c>
      <c r="S8" s="261">
        <v>0.1000000015</v>
      </c>
      <c r="T8" s="261">
        <v>0.1000000015</v>
      </c>
      <c r="U8" s="261">
        <v>0.20000000300000001</v>
      </c>
      <c r="V8" s="261">
        <v>0.25700000000000001</v>
      </c>
      <c r="W8" s="261"/>
      <c r="X8" s="261"/>
      <c r="Y8" s="261"/>
      <c r="Z8" s="261"/>
      <c r="AA8" s="261"/>
      <c r="AB8" s="261"/>
      <c r="AC8" s="261"/>
      <c r="AD8" s="261"/>
      <c r="AE8" s="261"/>
      <c r="AF8" s="261"/>
      <c r="AG8" s="261"/>
      <c r="AH8" s="261"/>
      <c r="AI8" s="261"/>
      <c r="AJ8" s="261"/>
      <c r="AK8" s="261"/>
      <c r="AL8" s="233" t="s">
        <v>7</v>
      </c>
      <c r="AM8" s="233" t="s">
        <v>7</v>
      </c>
      <c r="AN8" s="233" t="s">
        <v>7</v>
      </c>
      <c r="AO8" s="233" t="s">
        <v>7</v>
      </c>
      <c r="AP8" s="233" t="s">
        <v>7</v>
      </c>
      <c r="AS8" s="217"/>
    </row>
    <row r="9" spans="1:46" s="52" customFormat="1" ht="18" customHeight="1">
      <c r="A9" s="45" t="s">
        <v>11</v>
      </c>
      <c r="B9" s="261">
        <v>0.1000000015</v>
      </c>
      <c r="C9" s="261">
        <v>0.1000000015</v>
      </c>
      <c r="D9" s="261">
        <v>0.20000000300000001</v>
      </c>
      <c r="E9" s="261">
        <v>0.1000000015</v>
      </c>
      <c r="F9" s="261">
        <v>0.1000000015</v>
      </c>
      <c r="G9" s="261">
        <v>0.20000000300000001</v>
      </c>
      <c r="H9" s="261">
        <v>0.30000001189999997</v>
      </c>
      <c r="I9" s="261">
        <v>0.89999997620000005</v>
      </c>
      <c r="J9" s="261">
        <v>1</v>
      </c>
      <c r="K9" s="261">
        <v>0.1000000015</v>
      </c>
      <c r="L9" s="261">
        <v>0.1000000015</v>
      </c>
      <c r="M9" s="261">
        <v>0.1000000015</v>
      </c>
      <c r="N9" s="261"/>
      <c r="O9" s="261">
        <v>0.1000000015</v>
      </c>
      <c r="P9" s="261"/>
      <c r="Q9" s="261"/>
      <c r="R9" s="261"/>
      <c r="S9" s="261"/>
      <c r="T9" s="261"/>
      <c r="U9" s="261"/>
      <c r="V9" s="261"/>
      <c r="W9" s="261"/>
      <c r="X9" s="261"/>
      <c r="Y9" s="261"/>
      <c r="Z9" s="261"/>
      <c r="AA9" s="261"/>
      <c r="AB9" s="261"/>
      <c r="AC9" s="261"/>
      <c r="AD9" s="261"/>
      <c r="AE9" s="261"/>
      <c r="AF9" s="261"/>
      <c r="AG9" s="261"/>
      <c r="AH9" s="261"/>
      <c r="AI9" s="261"/>
      <c r="AJ9" s="261"/>
      <c r="AK9" s="261"/>
      <c r="AL9" s="233" t="s">
        <v>7</v>
      </c>
      <c r="AM9" s="233" t="s">
        <v>7</v>
      </c>
      <c r="AN9" s="233" t="s">
        <v>7</v>
      </c>
      <c r="AO9" s="233" t="s">
        <v>7</v>
      </c>
      <c r="AP9" s="233" t="s">
        <v>7</v>
      </c>
      <c r="AS9" s="217"/>
    </row>
    <row r="10" spans="1:46" s="52" customFormat="1" ht="18" customHeight="1">
      <c r="A10" s="45" t="s">
        <v>10</v>
      </c>
      <c r="B10" s="261">
        <v>19.7999992371</v>
      </c>
      <c r="C10" s="261">
        <v>21</v>
      </c>
      <c r="D10" s="261">
        <v>19.7000007629</v>
      </c>
      <c r="E10" s="261">
        <v>19.2999992371</v>
      </c>
      <c r="F10" s="261">
        <v>22.100000381499999</v>
      </c>
      <c r="G10" s="261">
        <v>20.100000381499999</v>
      </c>
      <c r="H10" s="261">
        <v>19.2000007629</v>
      </c>
      <c r="I10" s="261">
        <v>21</v>
      </c>
      <c r="J10" s="261">
        <v>23.399999618500001</v>
      </c>
      <c r="K10" s="261">
        <v>29</v>
      </c>
      <c r="L10" s="261">
        <v>30.2000007629</v>
      </c>
      <c r="M10" s="261">
        <v>26.100000381499999</v>
      </c>
      <c r="N10" s="261">
        <v>27.5</v>
      </c>
      <c r="O10" s="261">
        <v>27.100000381499999</v>
      </c>
      <c r="P10" s="261">
        <v>23.600000381499999</v>
      </c>
      <c r="Q10" s="261">
        <v>31.5</v>
      </c>
      <c r="R10" s="261">
        <v>25.2000007629</v>
      </c>
      <c r="S10" s="261">
        <v>29</v>
      </c>
      <c r="T10" s="261">
        <v>28.899999618500001</v>
      </c>
      <c r="U10" s="261">
        <v>27.899999618500001</v>
      </c>
      <c r="V10" s="261">
        <v>27.323</v>
      </c>
      <c r="W10" s="261">
        <v>10.206</v>
      </c>
      <c r="X10" s="261">
        <v>10.863</v>
      </c>
      <c r="Y10" s="261">
        <v>9.7200000000000006</v>
      </c>
      <c r="Z10" s="261">
        <v>12.657</v>
      </c>
      <c r="AA10" s="261">
        <v>15.363</v>
      </c>
      <c r="AB10" s="261">
        <v>18.773</v>
      </c>
      <c r="AC10" s="261">
        <v>23.940999999999999</v>
      </c>
      <c r="AD10" s="261">
        <v>12.188000000000001</v>
      </c>
      <c r="AE10" s="261">
        <v>14.27</v>
      </c>
      <c r="AF10" s="261">
        <v>23.774999999999999</v>
      </c>
      <c r="AG10" s="261">
        <v>19.460118000000001</v>
      </c>
      <c r="AH10" s="261">
        <v>6.9494786160000004</v>
      </c>
      <c r="AI10" s="261"/>
      <c r="AJ10" s="261"/>
      <c r="AK10" s="261"/>
      <c r="AL10" s="233" t="s">
        <v>7</v>
      </c>
      <c r="AM10" s="233" t="s">
        <v>7</v>
      </c>
      <c r="AN10" s="233" t="s">
        <v>7</v>
      </c>
      <c r="AO10" s="233" t="s">
        <v>7</v>
      </c>
      <c r="AP10" s="233" t="s">
        <v>7</v>
      </c>
      <c r="AS10" s="217"/>
    </row>
    <row r="11" spans="1:46" s="52" customFormat="1" ht="18" customHeight="1">
      <c r="A11" s="45" t="s">
        <v>9</v>
      </c>
      <c r="B11" s="261">
        <v>0.80000001190000003</v>
      </c>
      <c r="C11" s="261">
        <v>1</v>
      </c>
      <c r="D11" s="261">
        <v>1.2000000476999999</v>
      </c>
      <c r="E11" s="261">
        <v>0.69999998809999997</v>
      </c>
      <c r="F11" s="261">
        <v>1</v>
      </c>
      <c r="G11" s="261">
        <v>0.80000001190000003</v>
      </c>
      <c r="H11" s="261">
        <v>0.60000002379999995</v>
      </c>
      <c r="I11" s="261">
        <v>0.60000002379999995</v>
      </c>
      <c r="J11" s="261">
        <v>0.69999998809999997</v>
      </c>
      <c r="K11" s="261">
        <v>0.89999997620000005</v>
      </c>
      <c r="L11" s="261">
        <v>0.89999997620000005</v>
      </c>
      <c r="M11" s="261">
        <v>1.3999999761999999</v>
      </c>
      <c r="N11" s="261">
        <v>1.6000000238000001</v>
      </c>
      <c r="O11" s="261">
        <v>2.9000000953999998</v>
      </c>
      <c r="P11" s="261">
        <v>3.2999999522999999</v>
      </c>
      <c r="Q11" s="261">
        <v>3.5</v>
      </c>
      <c r="R11" s="261">
        <v>3.5</v>
      </c>
      <c r="S11" s="261">
        <v>3.9000000953999998</v>
      </c>
      <c r="T11" s="261">
        <v>3.5</v>
      </c>
      <c r="U11" s="261">
        <v>0.80000001190000003</v>
      </c>
      <c r="V11" s="261">
        <v>0.8</v>
      </c>
      <c r="W11" s="261">
        <v>0.79800000000000004</v>
      </c>
      <c r="X11" s="261">
        <v>1.246</v>
      </c>
      <c r="Y11" s="261">
        <v>1.1759999999999999</v>
      </c>
      <c r="Z11" s="261">
        <v>1.2889999999999999</v>
      </c>
      <c r="AA11" s="261">
        <v>1.3640000000000001</v>
      </c>
      <c r="AB11" s="261">
        <v>1.601</v>
      </c>
      <c r="AC11" s="261">
        <v>1.4379999999999999</v>
      </c>
      <c r="AD11" s="261">
        <v>1.589</v>
      </c>
      <c r="AE11" s="261">
        <v>1.3839999999999999</v>
      </c>
      <c r="AF11" s="261">
        <v>0.55416345499999997</v>
      </c>
      <c r="AG11" s="261">
        <v>0.50900000000000001</v>
      </c>
      <c r="AH11" s="261">
        <v>0.317003019</v>
      </c>
      <c r="AI11" s="261"/>
      <c r="AJ11" s="261"/>
      <c r="AK11" s="261"/>
      <c r="AL11" s="233" t="s">
        <v>7</v>
      </c>
      <c r="AM11" s="233" t="s">
        <v>7</v>
      </c>
      <c r="AN11" s="233" t="s">
        <v>7</v>
      </c>
      <c r="AO11" s="233" t="s">
        <v>7</v>
      </c>
      <c r="AP11" s="233" t="s">
        <v>7</v>
      </c>
      <c r="AS11" s="217"/>
    </row>
    <row r="12" spans="1:46" s="52" customFormat="1" ht="18" customHeight="1">
      <c r="A12" s="45" t="s">
        <v>8</v>
      </c>
      <c r="B12" s="261">
        <v>2.2999999522999999</v>
      </c>
      <c r="C12" s="261">
        <v>1.8999999761999999</v>
      </c>
      <c r="D12" s="261">
        <v>2.9000000953999998</v>
      </c>
      <c r="E12" s="261">
        <v>3.4000000953999998</v>
      </c>
      <c r="F12" s="261">
        <v>7.8000001906999996</v>
      </c>
      <c r="G12" s="261">
        <v>15.5</v>
      </c>
      <c r="H12" s="261">
        <v>17</v>
      </c>
      <c r="I12" s="261">
        <v>28.7000007629</v>
      </c>
      <c r="J12" s="261">
        <v>58.099998474099998</v>
      </c>
      <c r="K12" s="261">
        <v>55.099998474099998</v>
      </c>
      <c r="L12" s="261">
        <v>64.099998474100005</v>
      </c>
      <c r="M12" s="261">
        <v>66.5</v>
      </c>
      <c r="N12" s="261">
        <v>74.699996948199995</v>
      </c>
      <c r="O12" s="261">
        <v>78.800003051800005</v>
      </c>
      <c r="P12" s="261">
        <v>88.300003051800005</v>
      </c>
      <c r="Q12" s="261">
        <v>116.4000015259</v>
      </c>
      <c r="R12" s="261">
        <v>128.5</v>
      </c>
      <c r="S12" s="261">
        <v>164.39999389650001</v>
      </c>
      <c r="T12" s="261">
        <v>160.80000305179999</v>
      </c>
      <c r="U12" s="261">
        <v>176.69999694820001</v>
      </c>
      <c r="V12" s="136" t="s">
        <v>7</v>
      </c>
      <c r="W12" s="136" t="s">
        <v>7</v>
      </c>
      <c r="X12" s="136" t="s">
        <v>7</v>
      </c>
      <c r="Y12" s="136" t="s">
        <v>7</v>
      </c>
      <c r="Z12" s="136" t="s">
        <v>7</v>
      </c>
      <c r="AA12" s="136" t="s">
        <v>7</v>
      </c>
      <c r="AB12" s="136" t="s">
        <v>7</v>
      </c>
      <c r="AC12" s="136" t="s">
        <v>7</v>
      </c>
      <c r="AD12" s="136" t="s">
        <v>7</v>
      </c>
      <c r="AE12" s="136" t="s">
        <v>7</v>
      </c>
      <c r="AF12" s="136" t="s">
        <v>7</v>
      </c>
      <c r="AG12" s="136" t="s">
        <v>7</v>
      </c>
      <c r="AH12" s="136" t="s">
        <v>7</v>
      </c>
      <c r="AI12" s="136" t="s">
        <v>7</v>
      </c>
      <c r="AJ12" s="136" t="s">
        <v>7</v>
      </c>
      <c r="AK12" s="136" t="s">
        <v>7</v>
      </c>
      <c r="AL12" s="233" t="s">
        <v>7</v>
      </c>
      <c r="AM12" s="233" t="s">
        <v>7</v>
      </c>
      <c r="AN12" s="233" t="s">
        <v>7</v>
      </c>
      <c r="AO12" s="233" t="s">
        <v>7</v>
      </c>
      <c r="AP12" s="233" t="s">
        <v>7</v>
      </c>
      <c r="AS12" s="217"/>
    </row>
    <row r="13" spans="1:46" s="52" customFormat="1" ht="18" customHeight="1">
      <c r="A13" s="45" t="s">
        <v>6</v>
      </c>
      <c r="B13" s="261">
        <v>8.6999998092999995</v>
      </c>
      <c r="C13" s="261">
        <v>9.1999998092999995</v>
      </c>
      <c r="D13" s="261">
        <v>10.399999618500001</v>
      </c>
      <c r="E13" s="261">
        <v>15.300000190700001</v>
      </c>
      <c r="F13" s="261">
        <v>12.399999618500001</v>
      </c>
      <c r="G13" s="261">
        <v>9.1000003814999992</v>
      </c>
      <c r="H13" s="261">
        <v>10.300000190700001</v>
      </c>
      <c r="I13" s="261">
        <v>8.6000003814999992</v>
      </c>
      <c r="J13" s="261">
        <v>10.199999809299999</v>
      </c>
      <c r="K13" s="261">
        <v>10.100000381499999</v>
      </c>
      <c r="L13" s="261">
        <v>9.1000003814999992</v>
      </c>
      <c r="M13" s="261">
        <v>9.3999996185000008</v>
      </c>
      <c r="N13" s="261">
        <v>8.6000003814999992</v>
      </c>
      <c r="O13" s="261">
        <v>9.8999996185000008</v>
      </c>
      <c r="P13" s="261">
        <v>11.300000190700001</v>
      </c>
      <c r="Q13" s="261">
        <v>5.5</v>
      </c>
      <c r="R13" s="261">
        <v>5.4000000954000003</v>
      </c>
      <c r="S13" s="261">
        <v>5.1999998093000004</v>
      </c>
      <c r="T13" s="261">
        <v>5.9000000954000003</v>
      </c>
      <c r="U13" s="261">
        <v>6.5999999045999997</v>
      </c>
      <c r="V13" s="261">
        <v>7.1639999999999997</v>
      </c>
      <c r="W13" s="261">
        <v>6.8849999999999998</v>
      </c>
      <c r="X13" s="261">
        <v>7.0949999999999998</v>
      </c>
      <c r="Y13" s="261">
        <v>8</v>
      </c>
      <c r="Z13" s="261">
        <v>9</v>
      </c>
      <c r="AA13" s="261">
        <v>7</v>
      </c>
      <c r="AB13" s="261">
        <v>6</v>
      </c>
      <c r="AC13" s="261">
        <v>8</v>
      </c>
      <c r="AD13" s="261">
        <v>8</v>
      </c>
      <c r="AE13" s="261">
        <v>6</v>
      </c>
      <c r="AF13" s="261">
        <v>7</v>
      </c>
      <c r="AG13" s="261">
        <v>7</v>
      </c>
      <c r="AH13" s="261">
        <v>5</v>
      </c>
      <c r="AI13" s="261">
        <v>4</v>
      </c>
      <c r="AJ13" s="136">
        <v>5</v>
      </c>
      <c r="AK13" s="136">
        <v>5</v>
      </c>
      <c r="AL13" s="233">
        <v>466.83</v>
      </c>
      <c r="AM13" s="233">
        <v>503.96399999999994</v>
      </c>
      <c r="AN13" s="233">
        <v>507.82799999999997</v>
      </c>
      <c r="AO13" s="233">
        <v>536.53</v>
      </c>
      <c r="AP13" s="233">
        <v>400.3</v>
      </c>
      <c r="AS13" s="217"/>
      <c r="AT13" s="217"/>
    </row>
    <row r="14" spans="1:46" s="52" customFormat="1" ht="18" customHeight="1">
      <c r="A14" s="45" t="s">
        <v>5</v>
      </c>
      <c r="B14" s="261"/>
      <c r="C14" s="261"/>
      <c r="D14" s="261"/>
      <c r="E14" s="261"/>
      <c r="F14" s="261"/>
      <c r="G14" s="261"/>
      <c r="H14" s="261"/>
      <c r="I14" s="261"/>
      <c r="J14" s="261"/>
      <c r="K14" s="261"/>
      <c r="L14" s="261"/>
      <c r="M14" s="261">
        <v>2</v>
      </c>
      <c r="N14" s="261">
        <v>11.100000381499999</v>
      </c>
      <c r="O14" s="261">
        <v>21.7999992371</v>
      </c>
      <c r="P14" s="261">
        <v>25.399999618500001</v>
      </c>
      <c r="Q14" s="261">
        <v>27.2999992371</v>
      </c>
      <c r="R14" s="261">
        <v>28.7000007629</v>
      </c>
      <c r="S14" s="261">
        <v>35.299999237100003</v>
      </c>
      <c r="T14" s="261"/>
      <c r="U14" s="261">
        <v>36.700000762899997</v>
      </c>
      <c r="V14" s="261">
        <v>76.007000000000005</v>
      </c>
      <c r="W14" s="261">
        <v>74.744</v>
      </c>
      <c r="X14" s="261">
        <v>21.059000000000001</v>
      </c>
      <c r="Y14" s="261">
        <v>45.674999999999997</v>
      </c>
      <c r="Z14" s="261">
        <v>56.478999999999999</v>
      </c>
      <c r="AA14" s="261">
        <v>0</v>
      </c>
      <c r="AB14" s="261">
        <v>0</v>
      </c>
      <c r="AC14" s="261"/>
      <c r="AD14" s="261"/>
      <c r="AE14" s="261">
        <v>0</v>
      </c>
      <c r="AF14" s="261">
        <v>0.48399999999999999</v>
      </c>
      <c r="AG14" s="261">
        <v>0.692604</v>
      </c>
      <c r="AH14" s="261">
        <v>0.888388497</v>
      </c>
      <c r="AI14" s="261"/>
      <c r="AJ14" s="261"/>
      <c r="AK14" s="261"/>
      <c r="AL14" s="233" t="s">
        <v>7</v>
      </c>
      <c r="AM14" s="233" t="s">
        <v>7</v>
      </c>
      <c r="AN14" s="233" t="s">
        <v>7</v>
      </c>
      <c r="AO14" s="233" t="s">
        <v>7</v>
      </c>
      <c r="AP14" s="233" t="s">
        <v>7</v>
      </c>
      <c r="AS14" s="217"/>
    </row>
    <row r="15" spans="1:46" s="52" customFormat="1" ht="18" customHeight="1">
      <c r="A15" s="45" t="s">
        <v>4</v>
      </c>
      <c r="B15" s="261"/>
      <c r="C15" s="261"/>
      <c r="D15" s="261"/>
      <c r="E15" s="261"/>
      <c r="F15" s="261">
        <v>0.30000001189999997</v>
      </c>
      <c r="G15" s="261">
        <v>0.40000000600000002</v>
      </c>
      <c r="H15" s="261">
        <v>1.5</v>
      </c>
      <c r="I15" s="261">
        <v>1.7000000476999999</v>
      </c>
      <c r="J15" s="261">
        <v>2</v>
      </c>
      <c r="K15" s="261">
        <v>4.5</v>
      </c>
      <c r="L15" s="261">
        <v>10.399999618500001</v>
      </c>
      <c r="M15" s="261">
        <v>9.1000003814999992</v>
      </c>
      <c r="N15" s="261">
        <v>14.899999618500001</v>
      </c>
      <c r="O15" s="261">
        <v>10.600000381499999</v>
      </c>
      <c r="P15" s="261">
        <v>10.5</v>
      </c>
      <c r="Q15" s="261">
        <v>12.800000190700001</v>
      </c>
      <c r="R15" s="261">
        <v>16.7000007629</v>
      </c>
      <c r="S15" s="261">
        <v>24.2000007629</v>
      </c>
      <c r="T15" s="261">
        <v>17.100000381499999</v>
      </c>
      <c r="U15" s="261">
        <v>19.7000007629</v>
      </c>
      <c r="V15" s="261">
        <v>19.882999999999999</v>
      </c>
      <c r="W15" s="261">
        <v>22.009</v>
      </c>
      <c r="X15" s="261">
        <v>28.234999999999999</v>
      </c>
      <c r="Y15" s="261">
        <v>21.347999999999999</v>
      </c>
      <c r="Z15" s="261">
        <v>24.123000000000001</v>
      </c>
      <c r="AA15" s="261">
        <v>25.812000000000001</v>
      </c>
      <c r="AB15" s="261">
        <v>30.716000000000001</v>
      </c>
      <c r="AC15" s="261">
        <v>27.643999999999998</v>
      </c>
      <c r="AD15" s="261">
        <v>26.709</v>
      </c>
      <c r="AE15" s="261">
        <v>25.623000000000001</v>
      </c>
      <c r="AF15" s="261">
        <v>36.289000000000001</v>
      </c>
      <c r="AG15" s="261">
        <v>31.922000000000001</v>
      </c>
      <c r="AH15" s="261"/>
      <c r="AI15" s="261"/>
      <c r="AJ15" s="261"/>
      <c r="AK15" s="261"/>
      <c r="AL15" s="233" t="s">
        <v>7</v>
      </c>
      <c r="AM15" s="233" t="s">
        <v>7</v>
      </c>
      <c r="AN15" s="233" t="s">
        <v>7</v>
      </c>
      <c r="AO15" s="233" t="s">
        <v>7</v>
      </c>
      <c r="AP15" s="233" t="s">
        <v>7</v>
      </c>
      <c r="AS15" s="217"/>
    </row>
    <row r="16" spans="1:46" s="52" customFormat="1" ht="18" customHeight="1">
      <c r="A16" s="45" t="s">
        <v>3</v>
      </c>
      <c r="B16" s="261">
        <v>251.19999694820001</v>
      </c>
      <c r="C16" s="261">
        <v>311.39999389650001</v>
      </c>
      <c r="D16" s="261">
        <v>318.20001220699999</v>
      </c>
      <c r="E16" s="261">
        <v>367.29998779300001</v>
      </c>
      <c r="F16" s="261">
        <v>442.89999389650001</v>
      </c>
      <c r="G16" s="261">
        <v>391.79998779300001</v>
      </c>
      <c r="H16" s="261">
        <v>308.20001220699999</v>
      </c>
      <c r="I16" s="261">
        <v>268.10000610349999</v>
      </c>
      <c r="J16" s="261">
        <v>238.30000305179999</v>
      </c>
      <c r="K16" s="261">
        <v>205.60000610349999</v>
      </c>
      <c r="L16" s="261">
        <v>179.19999694820001</v>
      </c>
      <c r="M16" s="261">
        <v>191</v>
      </c>
      <c r="N16" s="261">
        <v>263.20001220699999</v>
      </c>
      <c r="O16" s="261">
        <v>332.89999389650001</v>
      </c>
      <c r="P16" s="261">
        <v>276.5</v>
      </c>
      <c r="Q16" s="261">
        <v>263.10000610349999</v>
      </c>
      <c r="R16" s="261">
        <v>328.5</v>
      </c>
      <c r="S16" s="261">
        <v>420.39999389650001</v>
      </c>
      <c r="T16" s="261">
        <v>535.59997558589998</v>
      </c>
      <c r="U16" s="261">
        <v>688.40002441410002</v>
      </c>
      <c r="V16" s="261">
        <v>687.56899999999996</v>
      </c>
      <c r="W16" s="261">
        <v>755.51599999999996</v>
      </c>
      <c r="X16" s="261">
        <v>783.84400000000005</v>
      </c>
      <c r="Y16" s="261">
        <v>891.46500000000003</v>
      </c>
      <c r="Z16" s="261">
        <v>928.98699999999997</v>
      </c>
      <c r="AA16" s="261">
        <v>923.38300000000004</v>
      </c>
      <c r="AB16" s="261">
        <v>1232.9949999999999</v>
      </c>
      <c r="AC16" s="261">
        <v>939.19900000000007</v>
      </c>
      <c r="AD16" s="261">
        <v>760.88900000000001</v>
      </c>
      <c r="AE16" s="261">
        <v>676.41300000000001</v>
      </c>
      <c r="AF16" s="261">
        <v>1025.5619999999999</v>
      </c>
      <c r="AG16" s="261">
        <v>1072.914779812</v>
      </c>
      <c r="AH16" s="261">
        <v>1173.4509266089999</v>
      </c>
      <c r="AI16" s="261"/>
      <c r="AJ16" s="261"/>
      <c r="AK16" s="261"/>
      <c r="AL16" s="233" t="s">
        <v>7</v>
      </c>
      <c r="AM16" s="233" t="s">
        <v>7</v>
      </c>
      <c r="AN16" s="233" t="s">
        <v>7</v>
      </c>
      <c r="AO16" s="233" t="s">
        <v>7</v>
      </c>
      <c r="AP16" s="233" t="s">
        <v>7</v>
      </c>
      <c r="AS16" s="217"/>
    </row>
    <row r="17" spans="1:46" s="52" customFormat="1" ht="18" customHeight="1">
      <c r="A17" s="45" t="s">
        <v>30</v>
      </c>
      <c r="B17" s="261">
        <v>1.8999999761999999</v>
      </c>
      <c r="C17" s="261">
        <v>1.2000000476999999</v>
      </c>
      <c r="D17" s="261">
        <v>1.2000000476999999</v>
      </c>
      <c r="E17" s="261">
        <v>1.3999999761999999</v>
      </c>
      <c r="F17" s="261">
        <v>2.4000000953999998</v>
      </c>
      <c r="G17" s="261">
        <v>3.2999999522999999</v>
      </c>
      <c r="H17" s="261">
        <v>2</v>
      </c>
      <c r="I17" s="261">
        <v>2.5</v>
      </c>
      <c r="J17" s="261">
        <v>2.7000000477000001</v>
      </c>
      <c r="K17" s="261">
        <v>1.6000000238000001</v>
      </c>
      <c r="L17" s="261">
        <v>1.3999999761999999</v>
      </c>
      <c r="M17" s="261">
        <v>4.1999998093000004</v>
      </c>
      <c r="N17" s="261">
        <v>2.0999999046000002</v>
      </c>
      <c r="O17" s="261">
        <v>1.7999999523000001</v>
      </c>
      <c r="P17" s="261">
        <v>2.0999999046000002</v>
      </c>
      <c r="Q17" s="261">
        <v>2.9000000953999998</v>
      </c>
      <c r="R17" s="261">
        <v>3</v>
      </c>
      <c r="S17" s="261">
        <v>3.0999999046000002</v>
      </c>
      <c r="T17" s="261">
        <v>3.5</v>
      </c>
      <c r="U17" s="261">
        <v>2.2999999522999999</v>
      </c>
      <c r="V17" s="261">
        <v>3.4489999999999998</v>
      </c>
      <c r="W17" s="261">
        <v>3.2519999999999998</v>
      </c>
      <c r="X17" s="261">
        <v>2.3210000000000002</v>
      </c>
      <c r="Y17" s="261">
        <v>1.7849999999999999</v>
      </c>
      <c r="Z17" s="261">
        <v>2.25</v>
      </c>
      <c r="AA17" s="261">
        <v>1.853</v>
      </c>
      <c r="AB17" s="261">
        <v>1.69</v>
      </c>
      <c r="AC17" s="261">
        <v>1.4470000000000001</v>
      </c>
      <c r="AD17" s="261">
        <v>1.446</v>
      </c>
      <c r="AE17" s="261">
        <v>0.78100000000000003</v>
      </c>
      <c r="AF17" s="261">
        <v>1.2492460000000001</v>
      </c>
      <c r="AG17" s="261">
        <v>1.17475174</v>
      </c>
      <c r="AH17" s="261">
        <v>1.4239893260000001</v>
      </c>
      <c r="AI17" s="261">
        <v>0.72464211116205612</v>
      </c>
      <c r="AJ17" s="261">
        <v>0.75187116089402772</v>
      </c>
      <c r="AK17" s="261">
        <v>0.7</v>
      </c>
      <c r="AL17" s="233" t="s">
        <v>7</v>
      </c>
      <c r="AM17" s="233" t="s">
        <v>7</v>
      </c>
      <c r="AN17" s="233" t="s">
        <v>7</v>
      </c>
      <c r="AO17" s="233" t="s">
        <v>7</v>
      </c>
      <c r="AP17" s="233" t="s">
        <v>7</v>
      </c>
      <c r="AS17" s="217"/>
    </row>
    <row r="18" spans="1:46" s="52" customFormat="1" ht="18" customHeight="1">
      <c r="A18" s="45" t="s">
        <v>1</v>
      </c>
      <c r="B18" s="261">
        <v>46.900001525900002</v>
      </c>
      <c r="C18" s="261">
        <v>17.5</v>
      </c>
      <c r="D18" s="261">
        <v>22.899999618500001</v>
      </c>
      <c r="E18" s="261">
        <v>23.399999618500001</v>
      </c>
      <c r="F18" s="261">
        <v>25.2999992371</v>
      </c>
      <c r="G18" s="261">
        <v>25.2999992371</v>
      </c>
      <c r="H18" s="261">
        <v>24.5</v>
      </c>
      <c r="I18" s="261">
        <v>25.7000007629</v>
      </c>
      <c r="J18" s="261">
        <v>24.7999992371</v>
      </c>
      <c r="K18" s="261">
        <v>24.899999618500001</v>
      </c>
      <c r="L18" s="261">
        <v>29.600000381499999</v>
      </c>
      <c r="M18" s="261">
        <v>21.7000007629</v>
      </c>
      <c r="N18" s="261">
        <v>16.5</v>
      </c>
      <c r="O18" s="261">
        <v>13.600000381499999</v>
      </c>
      <c r="P18" s="261">
        <v>15.699999809299999</v>
      </c>
      <c r="Q18" s="261"/>
      <c r="R18" s="261"/>
      <c r="S18" s="261">
        <v>0.5</v>
      </c>
      <c r="T18" s="261">
        <v>0.5</v>
      </c>
      <c r="U18" s="261">
        <v>0.40000000600000002</v>
      </c>
      <c r="V18" s="261">
        <v>0.45700000000000002</v>
      </c>
      <c r="W18" s="261">
        <v>2.8000000000000001E-2</v>
      </c>
      <c r="X18" s="261">
        <v>2.8000000000000001E-2</v>
      </c>
      <c r="Y18" s="261">
        <v>3.1E-2</v>
      </c>
      <c r="Z18" s="261">
        <v>0</v>
      </c>
      <c r="AA18" s="261">
        <v>0</v>
      </c>
      <c r="AB18" s="261">
        <v>0</v>
      </c>
      <c r="AC18" s="261"/>
      <c r="AD18" s="261"/>
      <c r="AE18" s="261"/>
      <c r="AF18" s="261">
        <v>0</v>
      </c>
      <c r="AG18" s="261">
        <v>0</v>
      </c>
      <c r="AH18" s="261">
        <v>0</v>
      </c>
      <c r="AI18" s="261"/>
      <c r="AJ18" s="261"/>
      <c r="AK18" s="261"/>
      <c r="AL18" s="233" t="s">
        <v>7</v>
      </c>
      <c r="AM18" s="233" t="s">
        <v>7</v>
      </c>
      <c r="AN18" s="233" t="s">
        <v>7</v>
      </c>
      <c r="AO18" s="233" t="s">
        <v>7</v>
      </c>
      <c r="AP18" s="233" t="s">
        <v>7</v>
      </c>
      <c r="AS18" s="217"/>
    </row>
    <row r="19" spans="1:46" s="52" customFormat="1" ht="18" customHeight="1">
      <c r="A19" s="45" t="s">
        <v>0</v>
      </c>
      <c r="B19" s="261">
        <v>3.2000000477000001</v>
      </c>
      <c r="C19" s="261">
        <v>7.5999999045999997</v>
      </c>
      <c r="D19" s="261">
        <v>9.3999996185000008</v>
      </c>
      <c r="E19" s="261">
        <v>10</v>
      </c>
      <c r="F19" s="261">
        <v>11.899999618500001</v>
      </c>
      <c r="G19" s="261">
        <v>11.100000381499999</v>
      </c>
      <c r="H19" s="261">
        <v>12.5</v>
      </c>
      <c r="I19" s="261">
        <v>66.900001525899995</v>
      </c>
      <c r="J19" s="261">
        <v>73.400001525899995</v>
      </c>
      <c r="K19" s="261">
        <v>64.599998474100005</v>
      </c>
      <c r="L19" s="261">
        <v>64.900001525899995</v>
      </c>
      <c r="M19" s="261">
        <v>87</v>
      </c>
      <c r="N19" s="261">
        <v>93.5</v>
      </c>
      <c r="O19" s="261">
        <v>113.6999969482</v>
      </c>
      <c r="P19" s="261">
        <v>130.80000305179999</v>
      </c>
      <c r="Q19" s="261">
        <v>144.39999389650001</v>
      </c>
      <c r="R19" s="261">
        <v>152.89999389650001</v>
      </c>
      <c r="S19" s="261">
        <v>153.10000610349999</v>
      </c>
      <c r="T19" s="261">
        <v>156.89999389650001</v>
      </c>
      <c r="U19" s="261">
        <v>158.19999694820001</v>
      </c>
      <c r="V19" s="261">
        <v>162.98699999999999</v>
      </c>
      <c r="W19" s="261">
        <v>158.17400000000001</v>
      </c>
      <c r="X19" s="261">
        <v>25.812999999999999</v>
      </c>
      <c r="Y19" s="261">
        <v>18.494</v>
      </c>
      <c r="Z19" s="261">
        <v>20.823</v>
      </c>
      <c r="AA19" s="261">
        <v>22.251999999999999</v>
      </c>
      <c r="AB19" s="261">
        <v>8.5470000000000006</v>
      </c>
      <c r="AC19" s="261">
        <v>7.6920000000000002</v>
      </c>
      <c r="AD19" s="261">
        <v>7.4640000000000004</v>
      </c>
      <c r="AE19" s="261">
        <v>6.7750000000000004</v>
      </c>
      <c r="AF19" s="261">
        <v>25.138924085999999</v>
      </c>
      <c r="AG19" s="261">
        <v>44.684921312</v>
      </c>
      <c r="AH19" s="261">
        <v>47.288226041999998</v>
      </c>
      <c r="AI19" s="261">
        <v>50.04319704595224</v>
      </c>
      <c r="AJ19" s="261">
        <v>52.95867026933383</v>
      </c>
      <c r="AK19" s="261">
        <v>13.8</v>
      </c>
      <c r="AL19" s="233" t="s">
        <v>39</v>
      </c>
      <c r="AM19" s="233" t="s">
        <v>39</v>
      </c>
      <c r="AN19" s="233" t="s">
        <v>39</v>
      </c>
      <c r="AO19" s="233" t="s">
        <v>39</v>
      </c>
      <c r="AP19" s="233" t="s">
        <v>39</v>
      </c>
      <c r="AS19" s="217"/>
      <c r="AT19" s="217"/>
    </row>
    <row r="21" spans="1:46" s="52" customFormat="1" ht="18" customHeight="1">
      <c r="A21" s="185" t="s">
        <v>353</v>
      </c>
      <c r="AS21" s="217"/>
    </row>
    <row r="22" spans="1:46" ht="18" customHeight="1">
      <c r="A22" s="185" t="s">
        <v>570</v>
      </c>
    </row>
    <row r="28" spans="1:46" ht="18" customHeight="1">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row>
    <row r="29" spans="1:46" ht="18"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row>
  </sheetData>
  <mergeCells count="1">
    <mergeCell ref="B2:AP2"/>
  </mergeCells>
  <hyperlinks>
    <hyperlink ref="AR3" location="Content!A1" display="Back to content page"/>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9"/>
  <sheetViews>
    <sheetView topLeftCell="A4" zoomScale="86" zoomScaleNormal="86" workbookViewId="0">
      <selection activeCell="B14" sqref="B14:L14"/>
    </sheetView>
  </sheetViews>
  <sheetFormatPr defaultColWidth="9.1796875" defaultRowHeight="18" customHeight="1"/>
  <cols>
    <col min="1" max="1" width="34.7265625" style="27" customWidth="1"/>
    <col min="2" max="42" width="11.7265625" style="190" customWidth="1"/>
    <col min="43" max="45" width="9.1796875" style="49"/>
    <col min="46" max="46" width="24.36328125" style="49" customWidth="1"/>
    <col min="47" max="16384" width="9.1796875" style="49"/>
  </cols>
  <sheetData>
    <row r="1" spans="1:46" ht="18" customHeight="1">
      <c r="A1" s="53" t="s">
        <v>531</v>
      </c>
    </row>
    <row r="2" spans="1:46" ht="18" customHeight="1">
      <c r="A2" s="189"/>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R2" s="17"/>
      <c r="AS2" s="17"/>
    </row>
    <row r="3" spans="1:46" s="53" customFormat="1" ht="18" customHeight="1">
      <c r="A3" s="189" t="s">
        <v>29</v>
      </c>
      <c r="B3" s="188">
        <v>1980</v>
      </c>
      <c r="C3" s="188">
        <v>1981</v>
      </c>
      <c r="D3" s="188">
        <v>1982</v>
      </c>
      <c r="E3" s="188">
        <v>1983</v>
      </c>
      <c r="F3" s="188">
        <v>1984</v>
      </c>
      <c r="G3" s="188">
        <v>1985</v>
      </c>
      <c r="H3" s="188">
        <v>1986</v>
      </c>
      <c r="I3" s="188">
        <v>1987</v>
      </c>
      <c r="J3" s="188">
        <v>1988</v>
      </c>
      <c r="K3" s="188">
        <v>1989</v>
      </c>
      <c r="L3" s="188">
        <v>1990</v>
      </c>
      <c r="M3" s="188">
        <v>1991</v>
      </c>
      <c r="N3" s="188">
        <v>1992</v>
      </c>
      <c r="O3" s="188">
        <v>1993</v>
      </c>
      <c r="P3" s="188">
        <v>1994</v>
      </c>
      <c r="Q3" s="188">
        <v>1995</v>
      </c>
      <c r="R3" s="188">
        <v>1996</v>
      </c>
      <c r="S3" s="188">
        <v>1997</v>
      </c>
      <c r="T3" s="188">
        <v>1998</v>
      </c>
      <c r="U3" s="188">
        <v>1999</v>
      </c>
      <c r="V3" s="188">
        <v>2000</v>
      </c>
      <c r="W3" s="188">
        <v>2001</v>
      </c>
      <c r="X3" s="188">
        <v>2002</v>
      </c>
      <c r="Y3" s="188">
        <v>2003</v>
      </c>
      <c r="Z3" s="188">
        <v>2004</v>
      </c>
      <c r="AA3" s="188">
        <v>2005</v>
      </c>
      <c r="AB3" s="188">
        <v>2006</v>
      </c>
      <c r="AC3" s="188">
        <v>2007</v>
      </c>
      <c r="AD3" s="188">
        <v>2008</v>
      </c>
      <c r="AE3" s="188">
        <v>2009</v>
      </c>
      <c r="AF3" s="188">
        <v>2010</v>
      </c>
      <c r="AG3" s="188">
        <v>2011</v>
      </c>
      <c r="AH3" s="188">
        <v>2012</v>
      </c>
      <c r="AI3" s="188">
        <v>2013</v>
      </c>
      <c r="AJ3" s="188">
        <v>2014</v>
      </c>
      <c r="AK3" s="188">
        <v>2015</v>
      </c>
      <c r="AL3" s="188">
        <v>2016</v>
      </c>
      <c r="AM3" s="188">
        <v>2017</v>
      </c>
      <c r="AN3" s="188">
        <v>2018</v>
      </c>
      <c r="AO3" s="188">
        <v>2019</v>
      </c>
      <c r="AP3" s="188">
        <v>2020</v>
      </c>
      <c r="AR3" s="46" t="s">
        <v>521</v>
      </c>
    </row>
    <row r="4" spans="1:46" s="52" customFormat="1" ht="18" customHeight="1">
      <c r="A4" s="45" t="s">
        <v>14</v>
      </c>
      <c r="B4" s="234">
        <v>635200</v>
      </c>
      <c r="C4" s="234">
        <v>801100</v>
      </c>
      <c r="D4" s="234">
        <v>890500</v>
      </c>
      <c r="E4" s="234">
        <v>952500</v>
      </c>
      <c r="F4" s="234">
        <v>689600</v>
      </c>
      <c r="G4" s="234">
        <v>894200</v>
      </c>
      <c r="H4" s="234">
        <v>727000</v>
      </c>
      <c r="I4" s="234">
        <v>746000</v>
      </c>
      <c r="J4" s="234">
        <v>750000</v>
      </c>
      <c r="K4" s="234">
        <v>509800</v>
      </c>
      <c r="L4" s="234">
        <v>451500</v>
      </c>
      <c r="M4" s="234">
        <v>456000</v>
      </c>
      <c r="N4" s="234">
        <v>440000</v>
      </c>
      <c r="O4" s="234">
        <v>333500</v>
      </c>
      <c r="P4" s="234">
        <v>519000</v>
      </c>
      <c r="Q4" s="234">
        <v>552500</v>
      </c>
      <c r="R4" s="234">
        <v>585000</v>
      </c>
      <c r="S4" s="234">
        <v>555000</v>
      </c>
      <c r="T4" s="234">
        <v>552900</v>
      </c>
      <c r="U4" s="234">
        <v>293800</v>
      </c>
      <c r="V4" s="234">
        <v>235448</v>
      </c>
      <c r="W4" s="234">
        <v>193317</v>
      </c>
      <c r="X4" s="234">
        <v>189619</v>
      </c>
      <c r="Y4" s="234">
        <v>198253</v>
      </c>
      <c r="Z4" s="234">
        <v>222032</v>
      </c>
      <c r="AA4" s="234">
        <v>239795</v>
      </c>
      <c r="AB4" s="234">
        <v>262666</v>
      </c>
      <c r="AC4" s="234">
        <v>277361</v>
      </c>
      <c r="AD4" s="234">
        <v>283887</v>
      </c>
      <c r="AE4" s="234">
        <v>274869</v>
      </c>
      <c r="AF4" s="234">
        <v>1010194</v>
      </c>
      <c r="AG4" s="234">
        <v>987798</v>
      </c>
      <c r="AH4" s="234">
        <v>1116427</v>
      </c>
      <c r="AI4" s="234">
        <v>3758559</v>
      </c>
      <c r="AJ4" s="234">
        <v>4092720</v>
      </c>
      <c r="AK4" s="234"/>
      <c r="AL4" s="234" t="s">
        <v>7</v>
      </c>
      <c r="AM4" s="234" t="s">
        <v>7</v>
      </c>
      <c r="AN4" s="234" t="s">
        <v>7</v>
      </c>
      <c r="AO4" s="234" t="s">
        <v>7</v>
      </c>
      <c r="AP4" s="234" t="s">
        <v>7</v>
      </c>
      <c r="AS4" s="217"/>
    </row>
    <row r="5" spans="1:46" s="52" customFormat="1" ht="18" customHeight="1">
      <c r="A5" s="45" t="s">
        <v>13</v>
      </c>
      <c r="B5" s="234">
        <v>39000</v>
      </c>
      <c r="C5" s="234">
        <v>50000</v>
      </c>
      <c r="D5" s="234">
        <v>46700</v>
      </c>
      <c r="E5" s="234">
        <v>50300</v>
      </c>
      <c r="F5" s="234">
        <v>54500</v>
      </c>
      <c r="G5" s="234">
        <v>58900</v>
      </c>
      <c r="H5" s="234">
        <v>54000</v>
      </c>
      <c r="I5" s="234">
        <v>60100</v>
      </c>
      <c r="J5" s="234">
        <v>57700</v>
      </c>
      <c r="K5" s="234">
        <v>82100</v>
      </c>
      <c r="L5" s="234">
        <v>300381</v>
      </c>
      <c r="M5" s="234">
        <v>306936</v>
      </c>
      <c r="N5" s="234">
        <v>306945</v>
      </c>
      <c r="O5" s="234">
        <v>313732</v>
      </c>
      <c r="P5" s="234">
        <v>359841</v>
      </c>
      <c r="Q5" s="234">
        <v>380682</v>
      </c>
      <c r="R5" s="234">
        <v>368677</v>
      </c>
      <c r="S5" s="234">
        <v>366665</v>
      </c>
      <c r="T5" s="234">
        <v>404072</v>
      </c>
      <c r="U5" s="234">
        <v>427356</v>
      </c>
      <c r="V5" s="234">
        <v>453490</v>
      </c>
      <c r="W5" s="234">
        <v>456276</v>
      </c>
      <c r="X5" s="234">
        <v>478140</v>
      </c>
      <c r="Y5" s="234">
        <v>482804</v>
      </c>
      <c r="Z5" s="234">
        <v>533684</v>
      </c>
      <c r="AA5" s="234">
        <v>552350</v>
      </c>
      <c r="AB5" s="234">
        <v>567108</v>
      </c>
      <c r="AC5" s="234">
        <v>609864</v>
      </c>
      <c r="AD5" s="234">
        <v>609350</v>
      </c>
      <c r="AE5" s="234">
        <v>772186</v>
      </c>
      <c r="AF5" s="234">
        <v>774771</v>
      </c>
      <c r="AG5" s="234">
        <v>787455</v>
      </c>
      <c r="AH5" s="234">
        <v>760512</v>
      </c>
      <c r="AI5" s="234">
        <v>783655</v>
      </c>
      <c r="AJ5" s="234">
        <v>755721</v>
      </c>
      <c r="AK5" s="234">
        <v>720906</v>
      </c>
      <c r="AL5" s="234">
        <v>764146</v>
      </c>
      <c r="AM5" s="234">
        <v>806959</v>
      </c>
      <c r="AN5" s="234">
        <v>859947</v>
      </c>
      <c r="AO5" s="234">
        <v>912777</v>
      </c>
      <c r="AP5" s="234">
        <v>213681</v>
      </c>
      <c r="AR5" s="49"/>
      <c r="AS5" s="49"/>
      <c r="AT5" s="185"/>
    </row>
    <row r="6" spans="1:46" s="52" customFormat="1" ht="18" customHeight="1">
      <c r="A6" s="45" t="s">
        <v>497</v>
      </c>
      <c r="B6" s="234" t="s">
        <v>7</v>
      </c>
      <c r="C6" s="234" t="s">
        <v>7</v>
      </c>
      <c r="D6" s="234" t="s">
        <v>7</v>
      </c>
      <c r="E6" s="234" t="s">
        <v>7</v>
      </c>
      <c r="F6" s="234" t="s">
        <v>7</v>
      </c>
      <c r="G6" s="234" t="s">
        <v>7</v>
      </c>
      <c r="H6" s="234" t="s">
        <v>7</v>
      </c>
      <c r="I6" s="234" t="s">
        <v>7</v>
      </c>
      <c r="J6" s="234" t="s">
        <v>7</v>
      </c>
      <c r="K6" s="234" t="s">
        <v>7</v>
      </c>
      <c r="L6" s="234" t="s">
        <v>7</v>
      </c>
      <c r="M6" s="234" t="s">
        <v>7</v>
      </c>
      <c r="N6" s="234" t="s">
        <v>7</v>
      </c>
      <c r="O6" s="234" t="s">
        <v>7</v>
      </c>
      <c r="P6" s="234" t="s">
        <v>7</v>
      </c>
      <c r="Q6" s="234" t="s">
        <v>7</v>
      </c>
      <c r="R6" s="234" t="s">
        <v>7</v>
      </c>
      <c r="S6" s="234" t="s">
        <v>7</v>
      </c>
      <c r="T6" s="234" t="s">
        <v>7</v>
      </c>
      <c r="U6" s="234" t="s">
        <v>7</v>
      </c>
      <c r="V6" s="234" t="s">
        <v>7</v>
      </c>
      <c r="W6" s="234" t="s">
        <v>7</v>
      </c>
      <c r="X6" s="234" t="s">
        <v>7</v>
      </c>
      <c r="Y6" s="234" t="s">
        <v>7</v>
      </c>
      <c r="Z6" s="234" t="s">
        <v>7</v>
      </c>
      <c r="AA6" s="234" t="s">
        <v>7</v>
      </c>
      <c r="AB6" s="234" t="s">
        <v>7</v>
      </c>
      <c r="AC6" s="234" t="s">
        <v>7</v>
      </c>
      <c r="AD6" s="234" t="s">
        <v>7</v>
      </c>
      <c r="AE6" s="234" t="s">
        <v>7</v>
      </c>
      <c r="AF6" s="234" t="s">
        <v>7</v>
      </c>
      <c r="AG6" s="234" t="s">
        <v>7</v>
      </c>
      <c r="AH6" s="234" t="s">
        <v>7</v>
      </c>
      <c r="AI6" s="234" t="s">
        <v>7</v>
      </c>
      <c r="AJ6" s="234" t="s">
        <v>7</v>
      </c>
      <c r="AK6" s="234" t="s">
        <v>7</v>
      </c>
      <c r="AL6" s="234" t="s">
        <v>7</v>
      </c>
      <c r="AM6" s="234" t="s">
        <v>7</v>
      </c>
      <c r="AN6" s="234" t="s">
        <v>7</v>
      </c>
      <c r="AO6" s="234" t="s">
        <v>7</v>
      </c>
      <c r="AP6" s="234" t="s">
        <v>7</v>
      </c>
      <c r="AR6" s="49"/>
      <c r="AS6" s="49"/>
    </row>
    <row r="7" spans="1:46" s="52" customFormat="1" ht="18" customHeight="1">
      <c r="A7" s="45" t="s">
        <v>37</v>
      </c>
      <c r="B7" s="234">
        <v>439200</v>
      </c>
      <c r="C7" s="234">
        <v>492600</v>
      </c>
      <c r="D7" s="234">
        <v>377700</v>
      </c>
      <c r="E7" s="234">
        <v>330700</v>
      </c>
      <c r="F7" s="234">
        <v>338000</v>
      </c>
      <c r="G7" s="234">
        <v>131500</v>
      </c>
      <c r="H7" s="234">
        <v>168900</v>
      </c>
      <c r="I7" s="234">
        <v>200800</v>
      </c>
      <c r="J7" s="234">
        <v>216200</v>
      </c>
      <c r="K7" s="234">
        <v>202600</v>
      </c>
      <c r="L7" s="234">
        <v>206700</v>
      </c>
      <c r="M7" s="234">
        <v>150400</v>
      </c>
      <c r="N7" s="234">
        <v>116400</v>
      </c>
      <c r="O7" s="234">
        <v>83700</v>
      </c>
      <c r="P7" s="234">
        <v>177600</v>
      </c>
      <c r="Q7" s="234"/>
      <c r="R7" s="234"/>
      <c r="S7" s="234"/>
      <c r="T7" s="234"/>
      <c r="U7" s="234"/>
      <c r="V7" s="234"/>
      <c r="W7" s="234">
        <v>95200</v>
      </c>
      <c r="X7" s="234"/>
      <c r="Y7" s="234"/>
      <c r="Z7" s="234"/>
      <c r="AA7" s="234"/>
      <c r="AB7" s="234">
        <v>145868</v>
      </c>
      <c r="AC7" s="234">
        <v>162369</v>
      </c>
      <c r="AD7" s="234">
        <v>161167</v>
      </c>
      <c r="AE7" s="234">
        <v>145809</v>
      </c>
      <c r="AF7" s="234">
        <v>67869</v>
      </c>
      <c r="AG7" s="234">
        <v>139712</v>
      </c>
      <c r="AH7" s="234">
        <v>134564</v>
      </c>
      <c r="AI7" s="234">
        <v>103497</v>
      </c>
      <c r="AJ7" s="234" t="s">
        <v>7</v>
      </c>
      <c r="AK7" s="234"/>
      <c r="AL7" s="234" t="s">
        <v>7</v>
      </c>
      <c r="AM7" s="234" t="s">
        <v>7</v>
      </c>
      <c r="AN7" s="234" t="s">
        <v>7</v>
      </c>
      <c r="AO7" s="234" t="s">
        <v>7</v>
      </c>
      <c r="AP7" s="234" t="s">
        <v>7</v>
      </c>
      <c r="AS7" s="217"/>
    </row>
    <row r="8" spans="1:46" s="52" customFormat="1" ht="18" customHeight="1">
      <c r="A8" s="45" t="s">
        <v>496</v>
      </c>
      <c r="B8" s="234">
        <v>31000</v>
      </c>
      <c r="C8" s="234">
        <v>28800</v>
      </c>
      <c r="D8" s="234">
        <v>24400</v>
      </c>
      <c r="E8" s="234">
        <v>29000</v>
      </c>
      <c r="F8" s="234">
        <v>34300</v>
      </c>
      <c r="G8" s="234">
        <v>39400</v>
      </c>
      <c r="H8" s="234">
        <v>45000</v>
      </c>
      <c r="I8" s="234">
        <v>45700</v>
      </c>
      <c r="J8" s="234">
        <v>47000</v>
      </c>
      <c r="K8" s="234">
        <v>50700</v>
      </c>
      <c r="L8" s="234">
        <v>52900</v>
      </c>
      <c r="M8" s="234">
        <v>59300</v>
      </c>
      <c r="N8" s="234">
        <v>57200</v>
      </c>
      <c r="O8" s="234">
        <v>58400</v>
      </c>
      <c r="P8" s="234">
        <v>64800</v>
      </c>
      <c r="Q8" s="234">
        <v>49300</v>
      </c>
      <c r="R8" s="234">
        <v>54300</v>
      </c>
      <c r="S8" s="234">
        <v>40700</v>
      </c>
      <c r="T8" s="234">
        <v>40500</v>
      </c>
      <c r="U8" s="234">
        <v>83000</v>
      </c>
      <c r="V8" s="234">
        <v>89791</v>
      </c>
      <c r="W8" s="234"/>
      <c r="X8" s="234"/>
      <c r="Y8" s="234"/>
      <c r="Z8" s="234"/>
      <c r="AA8" s="234"/>
      <c r="AB8" s="234"/>
      <c r="AC8" s="234"/>
      <c r="AD8" s="234"/>
      <c r="AE8" s="234"/>
      <c r="AF8" s="234"/>
      <c r="AG8" s="234"/>
      <c r="AH8" s="234"/>
      <c r="AI8" s="234"/>
      <c r="AJ8" s="234"/>
      <c r="AK8" s="234">
        <v>54696</v>
      </c>
      <c r="AL8" s="234" t="s">
        <v>7</v>
      </c>
      <c r="AM8" s="234" t="s">
        <v>7</v>
      </c>
      <c r="AN8" s="234" t="s">
        <v>7</v>
      </c>
      <c r="AO8" s="234" t="s">
        <v>7</v>
      </c>
      <c r="AP8" s="234" t="s">
        <v>7</v>
      </c>
      <c r="AS8" s="217"/>
    </row>
    <row r="9" spans="1:46" s="52" customFormat="1" ht="18" customHeight="1">
      <c r="A9" s="45" t="s">
        <v>11</v>
      </c>
      <c r="B9" s="234">
        <v>36300</v>
      </c>
      <c r="C9" s="234">
        <v>36600</v>
      </c>
      <c r="D9" s="234">
        <v>54800</v>
      </c>
      <c r="E9" s="234">
        <v>61000</v>
      </c>
      <c r="F9" s="234">
        <v>48700</v>
      </c>
      <c r="G9" s="234">
        <v>50700</v>
      </c>
      <c r="H9" s="234">
        <v>55300</v>
      </c>
      <c r="I9" s="234">
        <v>60900</v>
      </c>
      <c r="J9" s="234">
        <v>63000</v>
      </c>
      <c r="K9" s="234">
        <v>53300</v>
      </c>
      <c r="L9" s="234">
        <v>56000</v>
      </c>
      <c r="M9" s="234">
        <v>56000</v>
      </c>
      <c r="N9" s="234">
        <v>26100</v>
      </c>
      <c r="O9" s="234">
        <v>20500</v>
      </c>
      <c r="P9" s="234">
        <v>26600</v>
      </c>
      <c r="Q9" s="234">
        <v>24800</v>
      </c>
      <c r="R9" s="234">
        <v>17100</v>
      </c>
      <c r="S9" s="234">
        <v>10500</v>
      </c>
      <c r="T9" s="234">
        <v>28200</v>
      </c>
      <c r="U9" s="234">
        <v>1300</v>
      </c>
      <c r="V9" s="234"/>
      <c r="W9" s="234">
        <v>30237</v>
      </c>
      <c r="X9" s="234">
        <v>34884</v>
      </c>
      <c r="Y9" s="234">
        <v>34630</v>
      </c>
      <c r="Z9" s="234">
        <v>37297</v>
      </c>
      <c r="AA9" s="234">
        <v>36576</v>
      </c>
      <c r="AB9" s="234">
        <v>38999</v>
      </c>
      <c r="AC9" s="234">
        <v>42398</v>
      </c>
      <c r="AD9" s="234">
        <v>41659</v>
      </c>
      <c r="AE9" s="234">
        <v>42970</v>
      </c>
      <c r="AF9" s="234">
        <v>39726</v>
      </c>
      <c r="AG9" s="234">
        <v>39947</v>
      </c>
      <c r="AH9" s="234">
        <v>41286</v>
      </c>
      <c r="AI9" s="234">
        <v>37795</v>
      </c>
      <c r="AJ9" s="234">
        <v>41883</v>
      </c>
      <c r="AK9" s="234"/>
      <c r="AL9" s="234" t="s">
        <v>7</v>
      </c>
      <c r="AM9" s="234" t="s">
        <v>7</v>
      </c>
      <c r="AN9" s="234" t="s">
        <v>7</v>
      </c>
      <c r="AO9" s="234" t="s">
        <v>7</v>
      </c>
      <c r="AP9" s="234" t="s">
        <v>7</v>
      </c>
      <c r="AS9" s="217"/>
    </row>
    <row r="10" spans="1:46" s="52" customFormat="1" ht="18" customHeight="1">
      <c r="A10" s="45" t="s">
        <v>10</v>
      </c>
      <c r="B10" s="234">
        <v>447700</v>
      </c>
      <c r="C10" s="234">
        <v>444900</v>
      </c>
      <c r="D10" s="234">
        <v>410200</v>
      </c>
      <c r="E10" s="234">
        <v>347300</v>
      </c>
      <c r="F10" s="234">
        <v>360000</v>
      </c>
      <c r="G10" s="234">
        <v>350800</v>
      </c>
      <c r="H10" s="234">
        <v>355900</v>
      </c>
      <c r="I10" s="234">
        <v>410600</v>
      </c>
      <c r="J10" s="234">
        <v>387000</v>
      </c>
      <c r="K10" s="234">
        <v>342400</v>
      </c>
      <c r="L10" s="234">
        <v>424200</v>
      </c>
      <c r="M10" s="234">
        <v>314300</v>
      </c>
      <c r="N10" s="234">
        <v>343900</v>
      </c>
      <c r="O10" s="234">
        <v>418500</v>
      </c>
      <c r="P10" s="234">
        <v>450700</v>
      </c>
      <c r="Q10" s="234">
        <v>497200</v>
      </c>
      <c r="R10" s="234">
        <v>542100</v>
      </c>
      <c r="S10" s="234">
        <v>574900</v>
      </c>
      <c r="T10" s="234">
        <v>600500</v>
      </c>
      <c r="U10" s="234">
        <v>639800</v>
      </c>
      <c r="V10" s="234">
        <v>629409</v>
      </c>
      <c r="W10" s="234">
        <v>657953</v>
      </c>
      <c r="X10" s="234">
        <v>266033</v>
      </c>
      <c r="Y10" s="234">
        <v>451729</v>
      </c>
      <c r="Z10" s="234">
        <v>513508</v>
      </c>
      <c r="AA10" s="234">
        <v>574904</v>
      </c>
      <c r="AB10" s="234">
        <v>572991</v>
      </c>
      <c r="AC10" s="234">
        <v>616433</v>
      </c>
      <c r="AD10" s="234">
        <v>558981</v>
      </c>
      <c r="AE10" s="234">
        <v>499526</v>
      </c>
      <c r="AF10" s="234">
        <v>610681</v>
      </c>
      <c r="AG10" s="234">
        <v>666817</v>
      </c>
      <c r="AH10" s="234">
        <v>705097</v>
      </c>
      <c r="AI10" s="234">
        <v>656899</v>
      </c>
      <c r="AJ10" s="234">
        <v>648521</v>
      </c>
      <c r="AK10" s="234">
        <v>586505</v>
      </c>
      <c r="AL10" s="234" t="s">
        <v>7</v>
      </c>
      <c r="AM10" s="234" t="s">
        <v>7</v>
      </c>
      <c r="AN10" s="234" t="s">
        <v>7</v>
      </c>
      <c r="AO10" s="234" t="s">
        <v>7</v>
      </c>
      <c r="AP10" s="234" t="s">
        <v>7</v>
      </c>
      <c r="AS10" s="217"/>
    </row>
    <row r="11" spans="1:46" s="52" customFormat="1" ht="18" customHeight="1">
      <c r="A11" s="45" t="s">
        <v>9</v>
      </c>
      <c r="B11" s="234">
        <v>94000</v>
      </c>
      <c r="C11" s="234">
        <v>107600</v>
      </c>
      <c r="D11" s="234">
        <v>130300</v>
      </c>
      <c r="E11" s="234">
        <v>96900</v>
      </c>
      <c r="F11" s="234">
        <v>127000</v>
      </c>
      <c r="G11" s="234">
        <v>140400</v>
      </c>
      <c r="H11" s="234">
        <v>140200</v>
      </c>
      <c r="I11" s="234">
        <v>114200</v>
      </c>
      <c r="J11" s="234">
        <v>115800</v>
      </c>
      <c r="K11" s="234">
        <v>121200</v>
      </c>
      <c r="L11" s="234">
        <v>120300</v>
      </c>
      <c r="M11" s="234">
        <v>120100</v>
      </c>
      <c r="N11" s="234">
        <v>121400</v>
      </c>
      <c r="O11" s="234">
        <v>132100</v>
      </c>
      <c r="P11" s="234">
        <v>141600</v>
      </c>
      <c r="Q11" s="234">
        <v>148700</v>
      </c>
      <c r="R11" s="234">
        <v>152500</v>
      </c>
      <c r="S11" s="234">
        <v>158300</v>
      </c>
      <c r="T11" s="234">
        <v>157700</v>
      </c>
      <c r="U11" s="234">
        <v>112300</v>
      </c>
      <c r="V11" s="234">
        <v>115831</v>
      </c>
      <c r="W11" s="234">
        <v>112560</v>
      </c>
      <c r="X11" s="234">
        <v>104711</v>
      </c>
      <c r="Y11" s="234">
        <v>108854</v>
      </c>
      <c r="Z11" s="234">
        <v>122477</v>
      </c>
      <c r="AA11" s="234">
        <v>132275</v>
      </c>
      <c r="AB11" s="234">
        <v>145747</v>
      </c>
      <c r="AC11" s="234">
        <v>154837</v>
      </c>
      <c r="AD11" s="234">
        <v>159917</v>
      </c>
      <c r="AE11" s="234">
        <v>157007</v>
      </c>
      <c r="AF11" s="234">
        <v>87452</v>
      </c>
      <c r="AG11" s="234">
        <v>79033</v>
      </c>
      <c r="AH11" s="234">
        <v>46890</v>
      </c>
      <c r="AI11" s="234">
        <v>292000</v>
      </c>
      <c r="AJ11" s="234">
        <v>174000</v>
      </c>
      <c r="AK11" s="234">
        <v>227000</v>
      </c>
      <c r="AL11" s="234" t="s">
        <v>7</v>
      </c>
      <c r="AM11" s="234" t="s">
        <v>7</v>
      </c>
      <c r="AN11" s="234" t="s">
        <v>7</v>
      </c>
      <c r="AO11" s="234" t="s">
        <v>7</v>
      </c>
      <c r="AP11" s="234" t="s">
        <v>7</v>
      </c>
      <c r="AS11" s="217"/>
    </row>
    <row r="12" spans="1:46" s="52" customFormat="1" ht="18" customHeight="1">
      <c r="A12" s="45" t="s">
        <v>8</v>
      </c>
      <c r="B12" s="234">
        <v>322050</v>
      </c>
      <c r="C12" s="234">
        <v>333500</v>
      </c>
      <c r="D12" s="234">
        <v>330400</v>
      </c>
      <c r="E12" s="234">
        <v>350000</v>
      </c>
      <c r="F12" s="234">
        <v>390350</v>
      </c>
      <c r="G12" s="234">
        <v>418390</v>
      </c>
      <c r="H12" s="234">
        <v>463680</v>
      </c>
      <c r="I12" s="234">
        <v>578030</v>
      </c>
      <c r="J12" s="234">
        <v>675670</v>
      </c>
      <c r="K12" s="234">
        <v>757320</v>
      </c>
      <c r="L12" s="234">
        <v>832790</v>
      </c>
      <c r="M12" s="234">
        <v>839190</v>
      </c>
      <c r="N12" s="234">
        <v>931890</v>
      </c>
      <c r="O12" s="234">
        <v>1018720</v>
      </c>
      <c r="P12" s="234">
        <v>1078587</v>
      </c>
      <c r="Q12" s="234">
        <v>1121725</v>
      </c>
      <c r="R12" s="234">
        <v>1283469</v>
      </c>
      <c r="S12" s="234">
        <v>1423668</v>
      </c>
      <c r="T12" s="234">
        <v>1470057</v>
      </c>
      <c r="U12" s="234">
        <v>1552589</v>
      </c>
      <c r="V12" s="234">
        <v>1743142</v>
      </c>
      <c r="W12" s="234">
        <v>1759402</v>
      </c>
      <c r="X12" s="234">
        <v>1807446</v>
      </c>
      <c r="Y12" s="234">
        <v>1856448</v>
      </c>
      <c r="Z12" s="234">
        <v>1919020</v>
      </c>
      <c r="AA12" s="234">
        <v>2002666</v>
      </c>
      <c r="AB12" s="234">
        <v>2072515</v>
      </c>
      <c r="AC12" s="234">
        <v>2412199</v>
      </c>
      <c r="AD12" s="234">
        <v>2446017</v>
      </c>
      <c r="AE12" s="234">
        <v>2313154</v>
      </c>
      <c r="AF12" s="234">
        <v>2509156</v>
      </c>
      <c r="AG12" s="234" t="s">
        <v>395</v>
      </c>
      <c r="AH12" s="234" t="s">
        <v>396</v>
      </c>
      <c r="AI12" s="253">
        <v>2697013</v>
      </c>
      <c r="AJ12" s="253">
        <v>2846213</v>
      </c>
      <c r="AK12" s="253">
        <v>3119135</v>
      </c>
      <c r="AL12" s="253">
        <v>3434207</v>
      </c>
      <c r="AM12" s="253">
        <v>3640087</v>
      </c>
      <c r="AN12" s="253">
        <v>3772382</v>
      </c>
      <c r="AO12" s="253">
        <v>3779663</v>
      </c>
      <c r="AP12" s="253">
        <v>967109</v>
      </c>
      <c r="AS12" s="217"/>
    </row>
    <row r="13" spans="1:46" s="52" customFormat="1" ht="18" customHeight="1">
      <c r="A13" s="45" t="s">
        <v>6</v>
      </c>
      <c r="B13" s="234">
        <v>282200</v>
      </c>
      <c r="C13" s="234">
        <v>291500</v>
      </c>
      <c r="D13" s="234">
        <v>391100</v>
      </c>
      <c r="E13" s="234">
        <v>404700</v>
      </c>
      <c r="F13" s="234">
        <v>325200</v>
      </c>
      <c r="G13" s="234">
        <v>207700</v>
      </c>
      <c r="H13" s="234">
        <v>226400</v>
      </c>
      <c r="I13" s="234">
        <v>210600</v>
      </c>
      <c r="J13" s="234">
        <v>235000</v>
      </c>
      <c r="K13" s="234">
        <v>242900</v>
      </c>
      <c r="L13" s="234">
        <v>279500</v>
      </c>
      <c r="M13" s="234">
        <v>282800</v>
      </c>
      <c r="N13" s="234">
        <v>224700</v>
      </c>
      <c r="O13" s="234">
        <v>206200</v>
      </c>
      <c r="P13" s="234">
        <v>220700</v>
      </c>
      <c r="Q13" s="234">
        <v>168200</v>
      </c>
      <c r="R13" s="234">
        <v>163400</v>
      </c>
      <c r="S13" s="234">
        <v>188400</v>
      </c>
      <c r="T13" s="234">
        <v>200700</v>
      </c>
      <c r="U13" s="234">
        <v>234800</v>
      </c>
      <c r="V13" s="234">
        <v>259568</v>
      </c>
      <c r="W13" s="234">
        <v>264216</v>
      </c>
      <c r="X13" s="234">
        <v>281513</v>
      </c>
      <c r="Y13" s="234">
        <v>280516</v>
      </c>
      <c r="Z13" s="234">
        <v>293873</v>
      </c>
      <c r="AA13" s="234">
        <v>346830</v>
      </c>
      <c r="AB13" s="234">
        <v>350314</v>
      </c>
      <c r="AC13" s="234">
        <v>443010</v>
      </c>
      <c r="AD13" s="234">
        <v>461125</v>
      </c>
      <c r="AE13" s="234">
        <v>490019</v>
      </c>
      <c r="AF13" s="234">
        <v>790300</v>
      </c>
      <c r="AG13" s="234">
        <v>860000</v>
      </c>
      <c r="AH13" s="234">
        <v>662000</v>
      </c>
      <c r="AI13" s="234">
        <v>740000</v>
      </c>
      <c r="AJ13" s="234">
        <v>751243</v>
      </c>
      <c r="AK13" s="234">
        <v>687630</v>
      </c>
      <c r="AL13" s="253">
        <v>641000</v>
      </c>
      <c r="AM13" s="253">
        <v>585000</v>
      </c>
      <c r="AN13" s="253">
        <v>540000</v>
      </c>
      <c r="AO13" s="253">
        <v>587000</v>
      </c>
      <c r="AP13" s="253">
        <v>324000</v>
      </c>
      <c r="AS13" s="217"/>
      <c r="AT13" s="217"/>
    </row>
    <row r="14" spans="1:46" s="52" customFormat="1" ht="18" customHeight="1">
      <c r="A14" s="45" t="s">
        <v>5</v>
      </c>
      <c r="B14" s="234" t="s">
        <v>7</v>
      </c>
      <c r="C14" s="234" t="s">
        <v>7</v>
      </c>
      <c r="D14" s="234" t="s">
        <v>7</v>
      </c>
      <c r="E14" s="234" t="s">
        <v>7</v>
      </c>
      <c r="F14" s="234" t="s">
        <v>7</v>
      </c>
      <c r="G14" s="234" t="s">
        <v>7</v>
      </c>
      <c r="H14" s="234" t="s">
        <v>7</v>
      </c>
      <c r="I14" s="234" t="s">
        <v>7</v>
      </c>
      <c r="J14" s="234" t="s">
        <v>7</v>
      </c>
      <c r="K14" s="234" t="s">
        <v>7</v>
      </c>
      <c r="L14" s="234" t="s">
        <v>7</v>
      </c>
      <c r="M14" s="234">
        <v>455000</v>
      </c>
      <c r="N14" s="234">
        <v>163200</v>
      </c>
      <c r="O14" s="234">
        <v>178700</v>
      </c>
      <c r="P14" s="234">
        <v>198800</v>
      </c>
      <c r="Q14" s="234">
        <v>224600</v>
      </c>
      <c r="R14" s="234">
        <v>236800</v>
      </c>
      <c r="S14" s="234">
        <v>214500</v>
      </c>
      <c r="T14" s="234">
        <v>213700</v>
      </c>
      <c r="U14" s="234">
        <v>214100</v>
      </c>
      <c r="V14" s="234">
        <v>247147</v>
      </c>
      <c r="W14" s="234">
        <v>215237</v>
      </c>
      <c r="X14" s="234">
        <v>222009</v>
      </c>
      <c r="Y14" s="234">
        <v>265655</v>
      </c>
      <c r="Z14" s="234">
        <v>282915</v>
      </c>
      <c r="AA14" s="234">
        <v>399280</v>
      </c>
      <c r="AB14" s="234">
        <v>400947</v>
      </c>
      <c r="AC14" s="234">
        <v>430741</v>
      </c>
      <c r="AD14" s="234">
        <v>452167</v>
      </c>
      <c r="AE14" s="234">
        <v>454855</v>
      </c>
      <c r="AF14" s="234">
        <v>485849</v>
      </c>
      <c r="AG14" s="234">
        <v>540868</v>
      </c>
      <c r="AH14" s="234">
        <v>632330</v>
      </c>
      <c r="AI14" s="234"/>
      <c r="AJ14" s="234"/>
      <c r="AK14" s="234"/>
      <c r="AL14" s="234" t="s">
        <v>7</v>
      </c>
      <c r="AM14" s="234" t="s">
        <v>7</v>
      </c>
      <c r="AN14" s="234" t="s">
        <v>7</v>
      </c>
      <c r="AO14" s="234" t="s">
        <v>7</v>
      </c>
      <c r="AP14" s="234" t="s">
        <v>7</v>
      </c>
      <c r="AS14" s="217"/>
    </row>
    <row r="15" spans="1:46" s="52" customFormat="1" ht="18" customHeight="1">
      <c r="A15" s="45" t="s">
        <v>4</v>
      </c>
      <c r="B15" s="234">
        <v>15000</v>
      </c>
      <c r="C15" s="234">
        <v>15000</v>
      </c>
      <c r="D15" s="234">
        <v>65100</v>
      </c>
      <c r="E15" s="234">
        <v>65100</v>
      </c>
      <c r="F15" s="234">
        <v>113000</v>
      </c>
      <c r="G15" s="234">
        <v>185000</v>
      </c>
      <c r="H15" s="234">
        <v>195000</v>
      </c>
      <c r="I15" s="234">
        <v>223000</v>
      </c>
      <c r="J15" s="234">
        <v>227500</v>
      </c>
      <c r="K15" s="234">
        <v>179100</v>
      </c>
      <c r="L15" s="234">
        <v>242400</v>
      </c>
      <c r="M15" s="234">
        <v>242600</v>
      </c>
      <c r="N15" s="234">
        <v>239500</v>
      </c>
      <c r="O15" s="234">
        <v>289300</v>
      </c>
      <c r="P15" s="234">
        <v>297400</v>
      </c>
      <c r="Q15" s="234">
        <v>314000</v>
      </c>
      <c r="R15" s="234">
        <v>373200</v>
      </c>
      <c r="S15" s="234">
        <v>384300</v>
      </c>
      <c r="T15" s="234">
        <v>368600</v>
      </c>
      <c r="U15" s="234">
        <v>347200</v>
      </c>
      <c r="V15" s="234">
        <v>604000</v>
      </c>
      <c r="W15" s="234"/>
      <c r="X15" s="234">
        <v>622000</v>
      </c>
      <c r="Y15" s="234">
        <v>579000</v>
      </c>
      <c r="Z15" s="234">
        <v>565000</v>
      </c>
      <c r="AA15" s="234">
        <v>577000</v>
      </c>
      <c r="AB15" s="234">
        <v>761000</v>
      </c>
      <c r="AC15" s="234">
        <v>857000</v>
      </c>
      <c r="AD15" s="234">
        <v>797000</v>
      </c>
      <c r="AE15" s="234">
        <v>697000</v>
      </c>
      <c r="AF15" s="234">
        <v>745000</v>
      </c>
      <c r="AG15" s="234">
        <v>782000</v>
      </c>
      <c r="AH15" s="234">
        <v>706000</v>
      </c>
      <c r="AI15" s="234">
        <v>838000</v>
      </c>
      <c r="AJ15" s="234">
        <v>851000</v>
      </c>
      <c r="AK15" s="234">
        <v>1013000</v>
      </c>
      <c r="AL15" s="234" t="s">
        <v>7</v>
      </c>
      <c r="AM15" s="234" t="s">
        <v>7</v>
      </c>
      <c r="AN15" s="234" t="s">
        <v>7</v>
      </c>
      <c r="AO15" s="234" t="s">
        <v>7</v>
      </c>
      <c r="AP15" s="234" t="s">
        <v>7</v>
      </c>
      <c r="AS15" s="217"/>
    </row>
    <row r="16" spans="1:46" s="52" customFormat="1" ht="18" customHeight="1">
      <c r="A16" s="45" t="s">
        <v>3</v>
      </c>
      <c r="B16" s="234">
        <v>4116000</v>
      </c>
      <c r="C16" s="234">
        <v>4159800</v>
      </c>
      <c r="D16" s="234">
        <v>4091200</v>
      </c>
      <c r="E16" s="234">
        <v>3951800</v>
      </c>
      <c r="F16" s="234">
        <v>4461400</v>
      </c>
      <c r="G16" s="234">
        <v>4337300</v>
      </c>
      <c r="H16" s="234">
        <v>3825000</v>
      </c>
      <c r="I16" s="234">
        <v>4386900</v>
      </c>
      <c r="J16" s="234">
        <v>5125900</v>
      </c>
      <c r="K16" s="234">
        <v>5641500</v>
      </c>
      <c r="L16" s="234">
        <v>5364900</v>
      </c>
      <c r="M16" s="234">
        <v>4818600</v>
      </c>
      <c r="N16" s="234">
        <v>4685000</v>
      </c>
      <c r="O16" s="234">
        <v>5581500</v>
      </c>
      <c r="P16" s="234">
        <v>5801600</v>
      </c>
      <c r="Q16" s="234">
        <v>6395500</v>
      </c>
      <c r="R16" s="234">
        <v>7183100</v>
      </c>
      <c r="S16" s="234">
        <v>7274200</v>
      </c>
      <c r="T16" s="234">
        <v>6479500</v>
      </c>
      <c r="U16" s="234">
        <v>7403800</v>
      </c>
      <c r="V16" s="234">
        <v>8000757</v>
      </c>
      <c r="W16" s="234">
        <v>7948374</v>
      </c>
      <c r="X16" s="234">
        <v>8052660</v>
      </c>
      <c r="Y16" s="234">
        <v>9159815</v>
      </c>
      <c r="Z16" s="234">
        <v>9878598</v>
      </c>
      <c r="AA16" s="234">
        <v>11844657</v>
      </c>
      <c r="AB16" s="234">
        <v>12932671</v>
      </c>
      <c r="AC16" s="234">
        <v>12870324</v>
      </c>
      <c r="AD16" s="234">
        <v>13135437</v>
      </c>
      <c r="AE16" s="234">
        <v>12503629</v>
      </c>
      <c r="AF16" s="234">
        <v>15781210</v>
      </c>
      <c r="AG16" s="234">
        <v>16407785</v>
      </c>
      <c r="AH16" s="234">
        <v>17082453</v>
      </c>
      <c r="AI16" s="234"/>
      <c r="AJ16" s="234"/>
      <c r="AK16" s="234"/>
      <c r="AL16" s="234" t="s">
        <v>7</v>
      </c>
      <c r="AM16" s="234" t="s">
        <v>7</v>
      </c>
      <c r="AN16" s="234" t="s">
        <v>7</v>
      </c>
      <c r="AO16" s="234" t="s">
        <v>7</v>
      </c>
      <c r="AP16" s="234" t="s">
        <v>7</v>
      </c>
      <c r="AS16" s="217"/>
    </row>
    <row r="17" spans="1:46" s="52" customFormat="1" ht="18" customHeight="1">
      <c r="A17" s="45" t="s">
        <v>30</v>
      </c>
      <c r="B17" s="234">
        <v>387600</v>
      </c>
      <c r="C17" s="234">
        <v>324800</v>
      </c>
      <c r="D17" s="234">
        <v>401700</v>
      </c>
      <c r="E17" s="234">
        <v>407100</v>
      </c>
      <c r="F17" s="234">
        <v>498500</v>
      </c>
      <c r="G17" s="234">
        <v>450900</v>
      </c>
      <c r="H17" s="234">
        <v>441100</v>
      </c>
      <c r="I17" s="234">
        <v>456100</v>
      </c>
      <c r="J17" s="234">
        <v>410300</v>
      </c>
      <c r="K17" s="234">
        <v>266800</v>
      </c>
      <c r="L17" s="234">
        <v>292100</v>
      </c>
      <c r="M17" s="234">
        <v>289700</v>
      </c>
      <c r="N17" s="234">
        <v>216400</v>
      </c>
      <c r="O17" s="234">
        <v>188500</v>
      </c>
      <c r="P17" s="234">
        <v>199200</v>
      </c>
      <c r="Q17" s="234">
        <v>236400</v>
      </c>
      <c r="R17" s="234">
        <v>224000</v>
      </c>
      <c r="S17" s="234">
        <v>217800</v>
      </c>
      <c r="T17" s="234">
        <v>220200</v>
      </c>
      <c r="U17" s="234">
        <v>190000</v>
      </c>
      <c r="V17" s="234"/>
      <c r="W17" s="234"/>
      <c r="X17" s="234"/>
      <c r="Y17" s="234"/>
      <c r="Z17" s="234">
        <v>1845000</v>
      </c>
      <c r="AA17" s="234">
        <v>2172519</v>
      </c>
      <c r="AB17" s="234">
        <v>2470127</v>
      </c>
      <c r="AC17" s="234">
        <v>2780989</v>
      </c>
      <c r="AD17" s="234">
        <v>2910533</v>
      </c>
      <c r="AE17" s="234">
        <v>2754355</v>
      </c>
      <c r="AF17" s="234">
        <v>3027512</v>
      </c>
      <c r="AG17" s="234">
        <v>3437608</v>
      </c>
      <c r="AH17" s="234">
        <v>4068982</v>
      </c>
      <c r="AI17" s="234">
        <v>4670380</v>
      </c>
      <c r="AJ17" s="234">
        <v>4879395</v>
      </c>
      <c r="AK17" s="234">
        <v>4841150</v>
      </c>
      <c r="AL17" s="234" t="s">
        <v>7</v>
      </c>
      <c r="AM17" s="234" t="s">
        <v>7</v>
      </c>
      <c r="AN17" s="234" t="s">
        <v>7</v>
      </c>
      <c r="AO17" s="234" t="s">
        <v>7</v>
      </c>
      <c r="AP17" s="234" t="s">
        <v>7</v>
      </c>
      <c r="AS17" s="217"/>
    </row>
    <row r="18" spans="1:46" s="52" customFormat="1" ht="18" customHeight="1">
      <c r="A18" s="45" t="s">
        <v>1</v>
      </c>
      <c r="B18" s="234">
        <v>257400</v>
      </c>
      <c r="C18" s="234">
        <v>278300</v>
      </c>
      <c r="D18" s="234">
        <v>253100</v>
      </c>
      <c r="E18" s="234">
        <v>236700</v>
      </c>
      <c r="F18" s="234">
        <v>245600</v>
      </c>
      <c r="G18" s="234">
        <v>253900</v>
      </c>
      <c r="H18" s="234">
        <v>237700</v>
      </c>
      <c r="I18" s="234">
        <v>257900</v>
      </c>
      <c r="J18" s="234">
        <v>303500</v>
      </c>
      <c r="K18" s="234">
        <v>365300</v>
      </c>
      <c r="L18" s="234">
        <v>407200</v>
      </c>
      <c r="M18" s="234">
        <v>292500</v>
      </c>
      <c r="N18" s="234">
        <v>246000</v>
      </c>
      <c r="O18" s="234">
        <v>219000</v>
      </c>
      <c r="P18" s="234">
        <v>234700</v>
      </c>
      <c r="Q18" s="234"/>
      <c r="R18" s="234"/>
      <c r="S18" s="234">
        <v>49600</v>
      </c>
      <c r="T18" s="234">
        <v>48800</v>
      </c>
      <c r="U18" s="234">
        <v>77700</v>
      </c>
      <c r="V18" s="234">
        <v>89628</v>
      </c>
      <c r="W18" s="234">
        <v>48517</v>
      </c>
      <c r="X18" s="234">
        <v>47075</v>
      </c>
      <c r="Y18" s="234">
        <v>50977</v>
      </c>
      <c r="Z18" s="234">
        <v>49888</v>
      </c>
      <c r="AA18" s="234">
        <v>53880</v>
      </c>
      <c r="AB18" s="234">
        <v>58679</v>
      </c>
      <c r="AC18" s="234">
        <v>61589</v>
      </c>
      <c r="AD18" s="234">
        <v>62467</v>
      </c>
      <c r="AE18" s="234"/>
      <c r="AF18" s="234">
        <v>1086525</v>
      </c>
      <c r="AG18" s="234">
        <v>1217671</v>
      </c>
      <c r="AH18" s="234">
        <v>1362113</v>
      </c>
      <c r="AI18" s="234">
        <v>1543144</v>
      </c>
      <c r="AJ18" s="234">
        <v>1574242</v>
      </c>
      <c r="AK18" s="234">
        <v>1496722</v>
      </c>
      <c r="AL18" s="234" t="s">
        <v>7</v>
      </c>
      <c r="AM18" s="234" t="s">
        <v>7</v>
      </c>
      <c r="AN18" s="234" t="s">
        <v>7</v>
      </c>
      <c r="AO18" s="234" t="s">
        <v>7</v>
      </c>
      <c r="AP18" s="234" t="s">
        <v>7</v>
      </c>
      <c r="AS18" s="217"/>
    </row>
    <row r="19" spans="1:46" s="52" customFormat="1" ht="18" customHeight="1">
      <c r="A19" s="45" t="s">
        <v>0</v>
      </c>
      <c r="B19" s="234">
        <v>412300</v>
      </c>
      <c r="C19" s="234">
        <v>535200</v>
      </c>
      <c r="D19" s="234">
        <v>448600</v>
      </c>
      <c r="E19" s="234">
        <v>449200</v>
      </c>
      <c r="F19" s="234">
        <v>440700</v>
      </c>
      <c r="G19" s="234">
        <v>453100</v>
      </c>
      <c r="H19" s="234">
        <v>451500</v>
      </c>
      <c r="I19" s="234">
        <v>459900</v>
      </c>
      <c r="J19" s="234">
        <v>525100</v>
      </c>
      <c r="K19" s="234">
        <v>583400</v>
      </c>
      <c r="L19" s="234">
        <v>601300</v>
      </c>
      <c r="M19" s="234">
        <v>740200</v>
      </c>
      <c r="N19" s="234">
        <v>677900</v>
      </c>
      <c r="O19" s="234">
        <v>594600</v>
      </c>
      <c r="P19" s="234">
        <v>675300</v>
      </c>
      <c r="Q19" s="234">
        <v>625700</v>
      </c>
      <c r="R19" s="234">
        <v>653700</v>
      </c>
      <c r="S19" s="234">
        <v>790100</v>
      </c>
      <c r="T19" s="234">
        <v>788900</v>
      </c>
      <c r="U19" s="234">
        <v>651000</v>
      </c>
      <c r="V19" s="234">
        <v>607976</v>
      </c>
      <c r="W19" s="234">
        <v>308096</v>
      </c>
      <c r="X19" s="234">
        <v>250532</v>
      </c>
      <c r="Y19" s="234">
        <v>200857</v>
      </c>
      <c r="Z19" s="234">
        <v>225021</v>
      </c>
      <c r="AA19" s="234">
        <v>243022</v>
      </c>
      <c r="AB19" s="234">
        <v>239045</v>
      </c>
      <c r="AC19" s="234">
        <v>254783</v>
      </c>
      <c r="AD19" s="234">
        <v>264404</v>
      </c>
      <c r="AE19" s="234">
        <v>261480</v>
      </c>
      <c r="AF19" s="234">
        <v>258828</v>
      </c>
      <c r="AG19" s="234">
        <v>10022267</v>
      </c>
      <c r="AH19" s="234">
        <v>963067</v>
      </c>
      <c r="AI19" s="234">
        <v>1194993</v>
      </c>
      <c r="AJ19" s="234">
        <v>1323826</v>
      </c>
      <c r="AK19" s="234">
        <v>1199307</v>
      </c>
      <c r="AL19" s="253" t="s">
        <v>39</v>
      </c>
      <c r="AM19" s="253" t="s">
        <v>39</v>
      </c>
      <c r="AN19" s="253">
        <v>1919506</v>
      </c>
      <c r="AO19" s="253">
        <v>1542994</v>
      </c>
      <c r="AP19" s="253">
        <v>431975</v>
      </c>
      <c r="AS19" s="217"/>
      <c r="AT19" s="217"/>
    </row>
    <row r="21" spans="1:46" s="52" customFormat="1" ht="18" customHeight="1">
      <c r="A21" s="185" t="s">
        <v>353</v>
      </c>
      <c r="AS21" s="217"/>
    </row>
    <row r="22" spans="1:46" ht="18" customHeight="1">
      <c r="A22" s="185" t="s">
        <v>570</v>
      </c>
    </row>
    <row r="23" spans="1:46" ht="18" customHeight="1">
      <c r="A23" s="185" t="s">
        <v>571</v>
      </c>
    </row>
    <row r="28" spans="1:46" ht="18" customHeight="1">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row>
    <row r="29" spans="1:46" ht="18"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row>
  </sheetData>
  <mergeCells count="1">
    <mergeCell ref="B2:AP2"/>
  </mergeCells>
  <hyperlinks>
    <hyperlink ref="AR3" location="Content!A1" display="Back to content pag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9"/>
  <sheetViews>
    <sheetView topLeftCell="AA10" zoomScale="86" zoomScaleNormal="86" workbookViewId="0">
      <selection activeCell="B1" sqref="B1:AP1048576"/>
    </sheetView>
  </sheetViews>
  <sheetFormatPr defaultColWidth="9.1796875" defaultRowHeight="18" customHeight="1"/>
  <cols>
    <col min="1" max="1" width="36" style="27" customWidth="1"/>
    <col min="2" max="21" width="10.36328125" style="190" customWidth="1"/>
    <col min="22" max="26" width="10.36328125" style="190" bestFit="1" customWidth="1"/>
    <col min="27" max="31" width="11.54296875" style="190" bestFit="1" customWidth="1"/>
    <col min="32" max="32" width="9.26953125" style="190" bestFit="1" customWidth="1"/>
    <col min="33" max="42" width="9.26953125" style="190" customWidth="1"/>
    <col min="43" max="16384" width="9.1796875" style="49"/>
  </cols>
  <sheetData>
    <row r="1" spans="1:45" ht="18" customHeight="1">
      <c r="A1" s="53" t="s">
        <v>532</v>
      </c>
    </row>
    <row r="2" spans="1:45" ht="18" customHeight="1">
      <c r="A2" s="189"/>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row>
    <row r="3" spans="1:45" s="53" customFormat="1" ht="18" customHeight="1">
      <c r="A3" s="189" t="s">
        <v>29</v>
      </c>
      <c r="B3" s="188">
        <v>1980</v>
      </c>
      <c r="C3" s="188">
        <v>1981</v>
      </c>
      <c r="D3" s="188">
        <v>1982</v>
      </c>
      <c r="E3" s="188">
        <v>1983</v>
      </c>
      <c r="F3" s="188">
        <v>1984</v>
      </c>
      <c r="G3" s="188">
        <v>1985</v>
      </c>
      <c r="H3" s="188">
        <v>1986</v>
      </c>
      <c r="I3" s="188">
        <v>1987</v>
      </c>
      <c r="J3" s="188">
        <v>1988</v>
      </c>
      <c r="K3" s="188">
        <v>1989</v>
      </c>
      <c r="L3" s="188">
        <v>1990</v>
      </c>
      <c r="M3" s="188">
        <v>1991</v>
      </c>
      <c r="N3" s="188">
        <v>1992</v>
      </c>
      <c r="O3" s="188">
        <v>1993</v>
      </c>
      <c r="P3" s="188">
        <v>1994</v>
      </c>
      <c r="Q3" s="188">
        <v>1995</v>
      </c>
      <c r="R3" s="188">
        <v>1996</v>
      </c>
      <c r="S3" s="188">
        <v>1997</v>
      </c>
      <c r="T3" s="188">
        <v>1998</v>
      </c>
      <c r="U3" s="188">
        <v>1999</v>
      </c>
      <c r="V3" s="188">
        <v>2000</v>
      </c>
      <c r="W3" s="188">
        <v>2001</v>
      </c>
      <c r="X3" s="188">
        <v>2002</v>
      </c>
      <c r="Y3" s="188">
        <v>2003</v>
      </c>
      <c r="Z3" s="188">
        <v>2004</v>
      </c>
      <c r="AA3" s="188">
        <v>2005</v>
      </c>
      <c r="AB3" s="188">
        <v>2006</v>
      </c>
      <c r="AC3" s="188">
        <v>2007</v>
      </c>
      <c r="AD3" s="188">
        <v>2008</v>
      </c>
      <c r="AE3" s="188">
        <v>2009</v>
      </c>
      <c r="AF3" s="188">
        <v>2010</v>
      </c>
      <c r="AG3" s="188">
        <v>2011</v>
      </c>
      <c r="AH3" s="188">
        <v>2012</v>
      </c>
      <c r="AI3" s="188">
        <v>2013</v>
      </c>
      <c r="AJ3" s="188">
        <v>2014</v>
      </c>
      <c r="AK3" s="188">
        <v>2015</v>
      </c>
      <c r="AL3" s="188">
        <v>2016</v>
      </c>
      <c r="AM3" s="188">
        <v>2017</v>
      </c>
      <c r="AN3" s="188">
        <v>2018</v>
      </c>
      <c r="AO3" s="188">
        <v>2019</v>
      </c>
      <c r="AP3" s="188">
        <v>2020</v>
      </c>
      <c r="AR3" s="46" t="s">
        <v>521</v>
      </c>
    </row>
    <row r="4" spans="1:45" s="52" customFormat="1" ht="18" customHeight="1">
      <c r="A4" s="45" t="s">
        <v>14</v>
      </c>
      <c r="B4" s="264">
        <v>12800</v>
      </c>
      <c r="C4" s="264">
        <v>15000</v>
      </c>
      <c r="D4" s="264">
        <v>13900</v>
      </c>
      <c r="E4" s="264">
        <v>22400</v>
      </c>
      <c r="F4" s="264">
        <v>10700</v>
      </c>
      <c r="G4" s="264">
        <v>13100</v>
      </c>
      <c r="H4" s="264">
        <v>11100</v>
      </c>
      <c r="I4" s="264">
        <v>11100</v>
      </c>
      <c r="J4" s="264">
        <v>11000</v>
      </c>
      <c r="K4" s="264">
        <v>6800</v>
      </c>
      <c r="L4" s="264">
        <v>6900</v>
      </c>
      <c r="M4" s="264">
        <v>7000</v>
      </c>
      <c r="N4" s="264">
        <v>6900</v>
      </c>
      <c r="O4" s="264">
        <v>5600</v>
      </c>
      <c r="P4" s="264">
        <v>7600</v>
      </c>
      <c r="Q4" s="264">
        <v>7300</v>
      </c>
      <c r="R4" s="264">
        <v>7700</v>
      </c>
      <c r="S4" s="264">
        <v>7300</v>
      </c>
      <c r="T4" s="264">
        <v>7400</v>
      </c>
      <c r="U4" s="264">
        <v>5100</v>
      </c>
      <c r="V4" s="234">
        <v>4399</v>
      </c>
      <c r="W4" s="234">
        <v>4354</v>
      </c>
      <c r="X4" s="234">
        <v>4343</v>
      </c>
      <c r="Y4" s="234">
        <v>4633</v>
      </c>
      <c r="Z4" s="234">
        <v>4849</v>
      </c>
      <c r="AA4" s="234">
        <v>4948</v>
      </c>
      <c r="AB4" s="234">
        <v>4965</v>
      </c>
      <c r="AC4" s="234">
        <v>5277</v>
      </c>
      <c r="AD4" s="234">
        <v>3361</v>
      </c>
      <c r="AE4" s="234">
        <v>3236</v>
      </c>
      <c r="AF4" s="234">
        <v>17060</v>
      </c>
      <c r="AG4" s="234">
        <v>12282</v>
      </c>
      <c r="AH4" s="234">
        <v>13320</v>
      </c>
      <c r="AI4" s="234" t="s">
        <v>7</v>
      </c>
      <c r="AJ4" s="234">
        <v>15743</v>
      </c>
      <c r="AK4" s="234"/>
      <c r="AL4" s="234" t="s">
        <v>7</v>
      </c>
      <c r="AM4" s="234" t="s">
        <v>7</v>
      </c>
      <c r="AN4" s="234" t="s">
        <v>7</v>
      </c>
      <c r="AO4" s="234" t="s">
        <v>7</v>
      </c>
      <c r="AP4" s="234" t="s">
        <v>7</v>
      </c>
      <c r="AR4" s="17"/>
      <c r="AS4" s="17"/>
    </row>
    <row r="5" spans="1:45" s="52" customFormat="1" ht="18" customHeight="1">
      <c r="A5" s="45" t="s">
        <v>13</v>
      </c>
      <c r="B5" s="264">
        <v>2700</v>
      </c>
      <c r="C5" s="264">
        <v>2600</v>
      </c>
      <c r="D5" s="264">
        <v>2600</v>
      </c>
      <c r="E5" s="264">
        <v>2600</v>
      </c>
      <c r="F5" s="264">
        <v>2800</v>
      </c>
      <c r="G5" s="264">
        <v>3500</v>
      </c>
      <c r="H5" s="264">
        <v>3300</v>
      </c>
      <c r="I5" s="264">
        <v>4300</v>
      </c>
      <c r="J5" s="264">
        <v>4600</v>
      </c>
      <c r="K5" s="264">
        <v>4900</v>
      </c>
      <c r="L5" s="264">
        <v>5800</v>
      </c>
      <c r="M5" s="264">
        <v>6700</v>
      </c>
      <c r="N5" s="264">
        <v>6300</v>
      </c>
      <c r="O5" s="264">
        <v>3800</v>
      </c>
      <c r="P5" s="264">
        <v>3600</v>
      </c>
      <c r="Q5" s="264">
        <v>4000</v>
      </c>
      <c r="R5" s="264">
        <v>4200</v>
      </c>
      <c r="S5" s="264">
        <v>4900</v>
      </c>
      <c r="T5" s="264">
        <v>5400</v>
      </c>
      <c r="U5" s="264">
        <v>5900</v>
      </c>
      <c r="V5" s="234">
        <v>6703</v>
      </c>
      <c r="W5" s="234">
        <v>7138</v>
      </c>
      <c r="X5" s="234">
        <v>7304</v>
      </c>
      <c r="Y5" s="234">
        <v>7214</v>
      </c>
      <c r="Z5" s="234">
        <v>7885</v>
      </c>
      <c r="AA5" s="234">
        <v>8181</v>
      </c>
      <c r="AB5" s="234">
        <v>6905</v>
      </c>
      <c r="AC5" s="234">
        <v>7366</v>
      </c>
      <c r="AD5" s="234">
        <v>6105</v>
      </c>
      <c r="AE5" s="234">
        <v>6142</v>
      </c>
      <c r="AF5" s="234">
        <v>7681</v>
      </c>
      <c r="AG5" s="234">
        <v>7910</v>
      </c>
      <c r="AH5" s="234">
        <v>8494</v>
      </c>
      <c r="AI5" s="234">
        <v>8367</v>
      </c>
      <c r="AJ5" s="234">
        <v>8130</v>
      </c>
      <c r="AK5" s="234"/>
      <c r="AL5" s="234" t="s">
        <v>7</v>
      </c>
      <c r="AM5" s="234" t="s">
        <v>7</v>
      </c>
      <c r="AN5" s="234" t="s">
        <v>7</v>
      </c>
      <c r="AO5" s="234" t="s">
        <v>7</v>
      </c>
      <c r="AP5" s="234" t="s">
        <v>7</v>
      </c>
      <c r="AR5" s="49"/>
      <c r="AS5" s="49"/>
    </row>
    <row r="6" spans="1:45" s="52" customFormat="1" ht="18" customHeight="1">
      <c r="A6" s="45" t="s">
        <v>497</v>
      </c>
      <c r="B6" s="234" t="s">
        <v>7</v>
      </c>
      <c r="C6" s="234" t="s">
        <v>7</v>
      </c>
      <c r="D6" s="234" t="s">
        <v>7</v>
      </c>
      <c r="E6" s="234" t="s">
        <v>7</v>
      </c>
      <c r="F6" s="234" t="s">
        <v>7</v>
      </c>
      <c r="G6" s="234" t="s">
        <v>7</v>
      </c>
      <c r="H6" s="234" t="s">
        <v>7</v>
      </c>
      <c r="I6" s="234" t="s">
        <v>7</v>
      </c>
      <c r="J6" s="234" t="s">
        <v>7</v>
      </c>
      <c r="K6" s="234" t="s">
        <v>7</v>
      </c>
      <c r="L6" s="234" t="s">
        <v>7</v>
      </c>
      <c r="M6" s="234" t="s">
        <v>7</v>
      </c>
      <c r="N6" s="234" t="s">
        <v>7</v>
      </c>
      <c r="O6" s="234" t="s">
        <v>7</v>
      </c>
      <c r="P6" s="234" t="s">
        <v>7</v>
      </c>
      <c r="Q6" s="234" t="s">
        <v>7</v>
      </c>
      <c r="R6" s="234" t="s">
        <v>7</v>
      </c>
      <c r="S6" s="234" t="s">
        <v>7</v>
      </c>
      <c r="T6" s="234" t="s">
        <v>7</v>
      </c>
      <c r="U6" s="234" t="s">
        <v>7</v>
      </c>
      <c r="V6" s="234" t="s">
        <v>7</v>
      </c>
      <c r="W6" s="234" t="s">
        <v>7</v>
      </c>
      <c r="X6" s="234" t="s">
        <v>7</v>
      </c>
      <c r="Y6" s="234" t="s">
        <v>7</v>
      </c>
      <c r="Z6" s="234" t="s">
        <v>7</v>
      </c>
      <c r="AA6" s="234" t="s">
        <v>7</v>
      </c>
      <c r="AB6" s="234" t="s">
        <v>7</v>
      </c>
      <c r="AC6" s="234" t="s">
        <v>7</v>
      </c>
      <c r="AD6" s="234" t="s">
        <v>7</v>
      </c>
      <c r="AE6" s="234" t="s">
        <v>7</v>
      </c>
      <c r="AF6" s="234" t="s">
        <v>7</v>
      </c>
      <c r="AG6" s="234" t="s">
        <v>7</v>
      </c>
      <c r="AH6" s="234" t="s">
        <v>7</v>
      </c>
      <c r="AI6" s="234" t="s">
        <v>7</v>
      </c>
      <c r="AJ6" s="234" t="s">
        <v>7</v>
      </c>
      <c r="AK6" s="234" t="s">
        <v>7</v>
      </c>
      <c r="AL6" s="234" t="s">
        <v>7</v>
      </c>
      <c r="AM6" s="234" t="s">
        <v>7</v>
      </c>
      <c r="AN6" s="234" t="s">
        <v>7</v>
      </c>
      <c r="AO6" s="234" t="s">
        <v>7</v>
      </c>
      <c r="AP6" s="234" t="s">
        <v>7</v>
      </c>
      <c r="AR6" s="49"/>
      <c r="AS6" s="49"/>
    </row>
    <row r="7" spans="1:45" s="52" customFormat="1" ht="18" customHeight="1">
      <c r="A7" s="45" t="s">
        <v>37</v>
      </c>
      <c r="B7" s="264">
        <v>11800</v>
      </c>
      <c r="C7" s="264">
        <v>12200</v>
      </c>
      <c r="D7" s="264">
        <v>9200</v>
      </c>
      <c r="E7" s="264">
        <v>7400</v>
      </c>
      <c r="F7" s="264">
        <v>7600</v>
      </c>
      <c r="G7" s="264">
        <v>3900</v>
      </c>
      <c r="H7" s="264">
        <v>5000</v>
      </c>
      <c r="I7" s="264">
        <v>5200</v>
      </c>
      <c r="J7" s="264">
        <v>4500</v>
      </c>
      <c r="K7" s="264">
        <v>4800</v>
      </c>
      <c r="L7" s="264">
        <v>5100</v>
      </c>
      <c r="M7" s="264">
        <v>3500</v>
      </c>
      <c r="N7" s="264">
        <v>3000</v>
      </c>
      <c r="O7" s="264">
        <v>2600</v>
      </c>
      <c r="P7" s="264">
        <v>3900</v>
      </c>
      <c r="Q7" s="264"/>
      <c r="R7" s="264"/>
      <c r="S7" s="264"/>
      <c r="T7" s="264"/>
      <c r="U7" s="264"/>
      <c r="V7" s="234"/>
      <c r="W7" s="234">
        <v>5200</v>
      </c>
      <c r="X7" s="234"/>
      <c r="Y7" s="234"/>
      <c r="Z7" s="234"/>
      <c r="AA7" s="234"/>
      <c r="AB7" s="234"/>
      <c r="AC7" s="234"/>
      <c r="AD7" s="234"/>
      <c r="AE7" s="234"/>
      <c r="AF7" s="234">
        <v>1945</v>
      </c>
      <c r="AG7" s="234">
        <v>2295</v>
      </c>
      <c r="AH7" s="234">
        <v>1460</v>
      </c>
      <c r="AI7" s="234"/>
      <c r="AJ7" s="234"/>
      <c r="AK7" s="234"/>
      <c r="AL7" s="234" t="s">
        <v>7</v>
      </c>
      <c r="AM7" s="234" t="s">
        <v>7</v>
      </c>
      <c r="AN7" s="234" t="s">
        <v>7</v>
      </c>
      <c r="AO7" s="234" t="s">
        <v>7</v>
      </c>
      <c r="AP7" s="234" t="s">
        <v>7</v>
      </c>
      <c r="AS7" s="217"/>
    </row>
    <row r="8" spans="1:45" s="52" customFormat="1" ht="18" customHeight="1">
      <c r="A8" s="45" t="s">
        <v>496</v>
      </c>
      <c r="B8" s="264">
        <v>600</v>
      </c>
      <c r="C8" s="264">
        <v>1300</v>
      </c>
      <c r="D8" s="264">
        <v>1000</v>
      </c>
      <c r="E8" s="264">
        <v>1300</v>
      </c>
      <c r="F8" s="264">
        <v>1500</v>
      </c>
      <c r="G8" s="264">
        <v>1600</v>
      </c>
      <c r="H8" s="264">
        <v>1900</v>
      </c>
      <c r="I8" s="264">
        <v>1800</v>
      </c>
      <c r="J8" s="264">
        <v>1400</v>
      </c>
      <c r="K8" s="264">
        <v>1300</v>
      </c>
      <c r="L8" s="264">
        <v>1400</v>
      </c>
      <c r="M8" s="264">
        <v>1500</v>
      </c>
      <c r="N8" s="264">
        <v>1900</v>
      </c>
      <c r="O8" s="264">
        <v>1600</v>
      </c>
      <c r="P8" s="264">
        <v>1800</v>
      </c>
      <c r="Q8" s="264">
        <v>2700</v>
      </c>
      <c r="R8" s="264">
        <v>2700</v>
      </c>
      <c r="S8" s="264">
        <v>2000</v>
      </c>
      <c r="T8" s="264">
        <v>2000</v>
      </c>
      <c r="U8" s="264">
        <v>2500</v>
      </c>
      <c r="V8" s="234">
        <v>2586</v>
      </c>
      <c r="W8" s="234"/>
      <c r="X8" s="234"/>
      <c r="Y8" s="234"/>
      <c r="Z8" s="234"/>
      <c r="AA8" s="234"/>
      <c r="AB8" s="234"/>
      <c r="AC8" s="234"/>
      <c r="AD8" s="234"/>
      <c r="AE8" s="234"/>
      <c r="AF8" s="234"/>
      <c r="AG8" s="234"/>
      <c r="AH8" s="234"/>
      <c r="AI8" s="234"/>
      <c r="AJ8" s="234"/>
      <c r="AK8" s="234"/>
      <c r="AL8" s="234" t="s">
        <v>7</v>
      </c>
      <c r="AM8" s="234" t="s">
        <v>7</v>
      </c>
      <c r="AN8" s="234" t="s">
        <v>7</v>
      </c>
      <c r="AO8" s="234" t="s">
        <v>7</v>
      </c>
      <c r="AP8" s="234" t="s">
        <v>7</v>
      </c>
      <c r="AS8" s="217"/>
    </row>
    <row r="9" spans="1:45" s="52" customFormat="1" ht="18" customHeight="1">
      <c r="A9" s="45" t="s">
        <v>11</v>
      </c>
      <c r="B9" s="264">
        <v>3100</v>
      </c>
      <c r="C9" s="264">
        <v>3100</v>
      </c>
      <c r="D9" s="264">
        <v>4600</v>
      </c>
      <c r="E9" s="264">
        <v>3000</v>
      </c>
      <c r="F9" s="264">
        <v>3100</v>
      </c>
      <c r="G9" s="264">
        <v>4700</v>
      </c>
      <c r="H9" s="264">
        <v>4800</v>
      </c>
      <c r="I9" s="264">
        <v>3900</v>
      </c>
      <c r="J9" s="264">
        <v>2200</v>
      </c>
      <c r="K9" s="264">
        <v>4600</v>
      </c>
      <c r="L9" s="264">
        <v>4600</v>
      </c>
      <c r="M9" s="264">
        <v>4600</v>
      </c>
      <c r="N9" s="264">
        <v>1900</v>
      </c>
      <c r="O9" s="264">
        <v>1100</v>
      </c>
      <c r="P9" s="264">
        <v>2400</v>
      </c>
      <c r="Q9" s="264">
        <v>1800</v>
      </c>
      <c r="R9" s="264">
        <v>1400</v>
      </c>
      <c r="S9" s="264">
        <v>700</v>
      </c>
      <c r="T9" s="264">
        <v>2100</v>
      </c>
      <c r="U9" s="264">
        <v>200</v>
      </c>
      <c r="V9" s="234"/>
      <c r="W9" s="234">
        <v>2251</v>
      </c>
      <c r="X9" s="234">
        <v>2483</v>
      </c>
      <c r="Y9" s="234">
        <v>2598</v>
      </c>
      <c r="Z9" s="234">
        <v>2647</v>
      </c>
      <c r="AA9" s="234">
        <v>2509</v>
      </c>
      <c r="AB9" s="234">
        <v>2711</v>
      </c>
      <c r="AC9" s="234">
        <v>3059</v>
      </c>
      <c r="AD9" s="234">
        <v>2769</v>
      </c>
      <c r="AE9" s="234">
        <v>2889</v>
      </c>
      <c r="AF9" s="234">
        <v>2594</v>
      </c>
      <c r="AG9" s="234">
        <v>2423</v>
      </c>
      <c r="AH9" s="234">
        <v>2309</v>
      </c>
      <c r="AI9" s="234">
        <v>2087</v>
      </c>
      <c r="AJ9" s="234">
        <v>4132</v>
      </c>
      <c r="AK9" s="234"/>
      <c r="AL9" s="234" t="s">
        <v>7</v>
      </c>
      <c r="AM9" s="234" t="s">
        <v>7</v>
      </c>
      <c r="AN9" s="234" t="s">
        <v>7</v>
      </c>
      <c r="AO9" s="234" t="s">
        <v>7</v>
      </c>
      <c r="AP9" s="234" t="s">
        <v>7</v>
      </c>
      <c r="AS9" s="217"/>
    </row>
    <row r="10" spans="1:45" s="52" customFormat="1" ht="18" customHeight="1">
      <c r="A10" s="45" t="s">
        <v>10</v>
      </c>
      <c r="B10" s="264">
        <v>24500</v>
      </c>
      <c r="C10" s="264">
        <v>21000</v>
      </c>
      <c r="D10" s="264">
        <v>15100</v>
      </c>
      <c r="E10" s="264">
        <v>15000</v>
      </c>
      <c r="F10" s="264">
        <v>16500</v>
      </c>
      <c r="G10" s="264">
        <v>16200</v>
      </c>
      <c r="H10" s="264">
        <v>15600</v>
      </c>
      <c r="I10" s="264">
        <v>15700</v>
      </c>
      <c r="J10" s="264">
        <v>16100</v>
      </c>
      <c r="K10" s="264">
        <v>15300</v>
      </c>
      <c r="L10" s="264">
        <v>17200</v>
      </c>
      <c r="M10" s="264">
        <v>14300</v>
      </c>
      <c r="N10" s="264">
        <v>15300</v>
      </c>
      <c r="O10" s="264">
        <v>16900</v>
      </c>
      <c r="P10" s="264">
        <v>16200</v>
      </c>
      <c r="Q10" s="264">
        <v>17800</v>
      </c>
      <c r="R10" s="264">
        <v>17200</v>
      </c>
      <c r="S10" s="264">
        <v>16800</v>
      </c>
      <c r="T10" s="264">
        <v>18300</v>
      </c>
      <c r="U10" s="264">
        <v>18600</v>
      </c>
      <c r="V10" s="234">
        <v>20491</v>
      </c>
      <c r="W10" s="234">
        <v>20129</v>
      </c>
      <c r="X10" s="234">
        <v>9433</v>
      </c>
      <c r="Y10" s="234">
        <v>17202</v>
      </c>
      <c r="Z10" s="234">
        <v>18016</v>
      </c>
      <c r="AA10" s="234">
        <v>17911</v>
      </c>
      <c r="AB10" s="234">
        <v>14142</v>
      </c>
      <c r="AC10" s="234">
        <v>37310</v>
      </c>
      <c r="AD10" s="234">
        <v>11861</v>
      </c>
      <c r="AE10" s="234">
        <v>9566</v>
      </c>
      <c r="AF10" s="234">
        <v>11714</v>
      </c>
      <c r="AG10" s="234">
        <v>12373</v>
      </c>
      <c r="AH10" s="234">
        <v>12277</v>
      </c>
      <c r="AI10" s="234"/>
      <c r="AJ10" s="234"/>
      <c r="AK10" s="234"/>
      <c r="AL10" s="234" t="s">
        <v>7</v>
      </c>
      <c r="AM10" s="234" t="s">
        <v>7</v>
      </c>
      <c r="AN10" s="234" t="s">
        <v>7</v>
      </c>
      <c r="AO10" s="234" t="s">
        <v>7</v>
      </c>
      <c r="AP10" s="234" t="s">
        <v>7</v>
      </c>
      <c r="AS10" s="217"/>
    </row>
    <row r="11" spans="1:45" s="52" customFormat="1" ht="18" customHeight="1">
      <c r="A11" s="45" t="s">
        <v>9</v>
      </c>
      <c r="B11" s="264">
        <v>3300</v>
      </c>
      <c r="C11" s="264">
        <v>3500</v>
      </c>
      <c r="D11" s="264">
        <v>4500</v>
      </c>
      <c r="E11" s="264">
        <v>3700</v>
      </c>
      <c r="F11" s="264">
        <v>6000</v>
      </c>
      <c r="G11" s="264">
        <v>5700</v>
      </c>
      <c r="H11" s="264">
        <v>4400</v>
      </c>
      <c r="I11" s="264">
        <v>3000</v>
      </c>
      <c r="J11" s="264">
        <v>1600</v>
      </c>
      <c r="K11" s="264">
        <v>3500</v>
      </c>
      <c r="L11" s="264">
        <v>3600</v>
      </c>
      <c r="M11" s="264">
        <v>4000</v>
      </c>
      <c r="N11" s="264">
        <v>3800</v>
      </c>
      <c r="O11" s="264">
        <v>3300</v>
      </c>
      <c r="P11" s="264">
        <v>3400</v>
      </c>
      <c r="Q11" s="264">
        <v>3500</v>
      </c>
      <c r="R11" s="264">
        <v>3500</v>
      </c>
      <c r="S11" s="264">
        <v>3600</v>
      </c>
      <c r="T11" s="264">
        <v>3600</v>
      </c>
      <c r="U11" s="264">
        <v>4400</v>
      </c>
      <c r="V11" s="234">
        <v>4806</v>
      </c>
      <c r="W11" s="234">
        <v>4708</v>
      </c>
      <c r="X11" s="234">
        <v>4620</v>
      </c>
      <c r="Y11" s="234">
        <v>4940</v>
      </c>
      <c r="Z11" s="234">
        <v>5290</v>
      </c>
      <c r="AA11" s="234">
        <v>5446</v>
      </c>
      <c r="AB11" s="234">
        <v>5528</v>
      </c>
      <c r="AC11" s="234">
        <v>5888</v>
      </c>
      <c r="AD11" s="234">
        <v>4416</v>
      </c>
      <c r="AE11" s="234">
        <v>4376</v>
      </c>
      <c r="AF11" s="234">
        <v>2559</v>
      </c>
      <c r="AG11" s="234">
        <v>2430</v>
      </c>
      <c r="AH11" s="234">
        <v>1841</v>
      </c>
      <c r="AI11" s="234"/>
      <c r="AJ11" s="234"/>
      <c r="AK11" s="234"/>
      <c r="AL11" s="234" t="s">
        <v>7</v>
      </c>
      <c r="AM11" s="234" t="s">
        <v>7</v>
      </c>
      <c r="AN11" s="234" t="s">
        <v>7</v>
      </c>
      <c r="AO11" s="234" t="s">
        <v>7</v>
      </c>
      <c r="AP11" s="234" t="s">
        <v>7</v>
      </c>
      <c r="AS11" s="217"/>
    </row>
    <row r="12" spans="1:45" s="52" customFormat="1" ht="18" customHeight="1">
      <c r="A12" s="45" t="s">
        <v>8</v>
      </c>
      <c r="B12" s="264">
        <v>3412</v>
      </c>
      <c r="C12" s="264">
        <v>3196</v>
      </c>
      <c r="D12" s="264">
        <v>3392</v>
      </c>
      <c r="E12" s="264">
        <v>3463</v>
      </c>
      <c r="F12" s="264">
        <v>3618</v>
      </c>
      <c r="G12" s="264">
        <v>3691</v>
      </c>
      <c r="H12" s="264">
        <v>3754</v>
      </c>
      <c r="I12" s="264">
        <v>3542</v>
      </c>
      <c r="J12" s="264">
        <v>4109</v>
      </c>
      <c r="K12" s="264">
        <v>4669</v>
      </c>
      <c r="L12" s="264">
        <v>5577</v>
      </c>
      <c r="M12" s="264">
        <v>5263</v>
      </c>
      <c r="N12" s="264">
        <v>5325</v>
      </c>
      <c r="O12" s="264">
        <v>5575</v>
      </c>
      <c r="P12" s="264">
        <v>5703</v>
      </c>
      <c r="Q12" s="264">
        <v>5829</v>
      </c>
      <c r="R12" s="264">
        <v>6261</v>
      </c>
      <c r="S12" s="264">
        <v>7045</v>
      </c>
      <c r="T12" s="264">
        <v>7314</v>
      </c>
      <c r="U12" s="264">
        <v>7592</v>
      </c>
      <c r="V12" s="253">
        <v>8332</v>
      </c>
      <c r="W12" s="253">
        <v>8753</v>
      </c>
      <c r="X12" s="253">
        <v>9170</v>
      </c>
      <c r="Y12" s="253">
        <v>9454</v>
      </c>
      <c r="Z12" s="253">
        <v>9315</v>
      </c>
      <c r="AA12" s="253">
        <v>9820</v>
      </c>
      <c r="AB12" s="253">
        <v>11901</v>
      </c>
      <c r="AC12" s="253">
        <v>9534</v>
      </c>
      <c r="AD12" s="253">
        <v>9393</v>
      </c>
      <c r="AE12" s="253">
        <v>9383</v>
      </c>
      <c r="AF12" s="253">
        <v>10157</v>
      </c>
      <c r="AG12" s="253">
        <v>10097</v>
      </c>
      <c r="AH12" s="253">
        <v>9844</v>
      </c>
      <c r="AI12" s="253">
        <v>8959</v>
      </c>
      <c r="AJ12" s="253">
        <v>9068</v>
      </c>
      <c r="AK12" s="253">
        <v>9479</v>
      </c>
      <c r="AL12" s="253">
        <v>11168</v>
      </c>
      <c r="AM12" s="253">
        <v>11881</v>
      </c>
      <c r="AN12" s="253">
        <v>11700</v>
      </c>
      <c r="AO12" s="253">
        <v>12134</v>
      </c>
      <c r="AP12" s="253">
        <v>4157</v>
      </c>
      <c r="AS12" s="217"/>
    </row>
    <row r="13" spans="1:45" s="52" customFormat="1" ht="18" customHeight="1">
      <c r="A13" s="45" t="s">
        <v>6</v>
      </c>
      <c r="B13" s="264">
        <v>6100</v>
      </c>
      <c r="C13" s="264">
        <v>5400</v>
      </c>
      <c r="D13" s="264">
        <v>5500</v>
      </c>
      <c r="E13" s="264">
        <v>6200</v>
      </c>
      <c r="F13" s="264">
        <v>4500</v>
      </c>
      <c r="G13" s="264">
        <v>2500</v>
      </c>
      <c r="H13" s="264">
        <v>2900</v>
      </c>
      <c r="I13" s="264">
        <v>3300</v>
      </c>
      <c r="J13" s="264">
        <v>4700</v>
      </c>
      <c r="K13" s="264">
        <v>4900</v>
      </c>
      <c r="L13" s="264">
        <v>5600</v>
      </c>
      <c r="M13" s="264">
        <v>5100</v>
      </c>
      <c r="N13" s="264">
        <v>4400</v>
      </c>
      <c r="O13" s="264">
        <v>3700</v>
      </c>
      <c r="P13" s="264">
        <v>3800</v>
      </c>
      <c r="Q13" s="264">
        <v>3200</v>
      </c>
      <c r="R13" s="264">
        <v>3800</v>
      </c>
      <c r="S13" s="264">
        <v>4600</v>
      </c>
      <c r="T13" s="264">
        <v>5000</v>
      </c>
      <c r="U13" s="264">
        <v>5900</v>
      </c>
      <c r="V13" s="234">
        <v>6698</v>
      </c>
      <c r="W13" s="234">
        <v>7257</v>
      </c>
      <c r="X13" s="234">
        <v>7501</v>
      </c>
      <c r="Y13" s="234">
        <v>7662</v>
      </c>
      <c r="Z13" s="234">
        <v>8585</v>
      </c>
      <c r="AA13" s="234">
        <v>9768</v>
      </c>
      <c r="AB13" s="234">
        <v>10490</v>
      </c>
      <c r="AC13" s="234">
        <v>10791</v>
      </c>
      <c r="AD13" s="234">
        <v>10943</v>
      </c>
      <c r="AE13" s="234">
        <v>11260</v>
      </c>
      <c r="AF13" s="234">
        <v>26496</v>
      </c>
      <c r="AG13" s="234">
        <v>30239</v>
      </c>
      <c r="AH13" s="234">
        <v>33982</v>
      </c>
      <c r="AI13" s="234" t="s">
        <v>7</v>
      </c>
      <c r="AJ13" s="234">
        <v>18177</v>
      </c>
      <c r="AK13" s="234" t="s">
        <v>7</v>
      </c>
      <c r="AL13" s="253">
        <v>16000</v>
      </c>
      <c r="AM13" s="253">
        <v>12000</v>
      </c>
      <c r="AN13" s="253">
        <v>11000</v>
      </c>
      <c r="AO13" s="253">
        <v>12000</v>
      </c>
      <c r="AP13" s="253">
        <v>7000</v>
      </c>
      <c r="AS13" s="217"/>
    </row>
    <row r="14" spans="1:45" s="52" customFormat="1" ht="18" customHeight="1">
      <c r="A14" s="45" t="s">
        <v>5</v>
      </c>
      <c r="B14" s="264"/>
      <c r="C14" s="264"/>
      <c r="D14" s="264"/>
      <c r="E14" s="264"/>
      <c r="F14" s="264"/>
      <c r="G14" s="264"/>
      <c r="H14" s="264"/>
      <c r="I14" s="264"/>
      <c r="J14" s="264"/>
      <c r="K14" s="264"/>
      <c r="L14" s="264"/>
      <c r="M14" s="264">
        <v>8100</v>
      </c>
      <c r="N14" s="264">
        <v>9400</v>
      </c>
      <c r="O14" s="264">
        <v>6300</v>
      </c>
      <c r="P14" s="264">
        <v>6300</v>
      </c>
      <c r="Q14" s="264">
        <v>6800</v>
      </c>
      <c r="R14" s="264">
        <v>7200</v>
      </c>
      <c r="S14" s="264">
        <v>7400</v>
      </c>
      <c r="T14" s="264">
        <v>7500</v>
      </c>
      <c r="U14" s="264">
        <v>5500</v>
      </c>
      <c r="V14" s="234">
        <v>5161</v>
      </c>
      <c r="W14" s="234">
        <v>5131</v>
      </c>
      <c r="X14" s="234">
        <v>5080</v>
      </c>
      <c r="Y14" s="234">
        <v>6034</v>
      </c>
      <c r="Z14" s="234">
        <v>6137</v>
      </c>
      <c r="AA14" s="234">
        <v>6455</v>
      </c>
      <c r="AB14" s="234">
        <v>6513</v>
      </c>
      <c r="AC14" s="234">
        <v>6942</v>
      </c>
      <c r="AD14" s="234">
        <v>5450</v>
      </c>
      <c r="AE14" s="234">
        <v>5439</v>
      </c>
      <c r="AF14" s="234">
        <v>8836</v>
      </c>
      <c r="AG14" s="234">
        <v>9400</v>
      </c>
      <c r="AH14" s="234">
        <v>11711</v>
      </c>
      <c r="AI14" s="234"/>
      <c r="AJ14" s="234"/>
      <c r="AK14" s="234"/>
      <c r="AL14" s="234" t="s">
        <v>7</v>
      </c>
      <c r="AM14" s="234" t="s">
        <v>7</v>
      </c>
      <c r="AN14" s="234" t="s">
        <v>7</v>
      </c>
      <c r="AO14" s="234" t="s">
        <v>7</v>
      </c>
      <c r="AP14" s="234" t="s">
        <v>7</v>
      </c>
      <c r="AS14" s="217"/>
    </row>
    <row r="15" spans="1:45" s="52" customFormat="1" ht="18" customHeight="1">
      <c r="A15" s="45" t="s">
        <v>4</v>
      </c>
      <c r="B15" s="264">
        <v>2000</v>
      </c>
      <c r="C15" s="264">
        <v>2000</v>
      </c>
      <c r="D15" s="264">
        <v>6200</v>
      </c>
      <c r="E15" s="264">
        <v>6200</v>
      </c>
      <c r="F15" s="264">
        <v>9800</v>
      </c>
      <c r="G15" s="264">
        <v>12500</v>
      </c>
      <c r="H15" s="264">
        <v>16200</v>
      </c>
      <c r="I15" s="264">
        <v>14800</v>
      </c>
      <c r="J15" s="264">
        <v>14700</v>
      </c>
      <c r="K15" s="264">
        <v>14900</v>
      </c>
      <c r="L15" s="264">
        <v>15800</v>
      </c>
      <c r="M15" s="264">
        <v>16300</v>
      </c>
      <c r="N15" s="264">
        <v>6000</v>
      </c>
      <c r="O15" s="264">
        <v>13600</v>
      </c>
      <c r="P15" s="264">
        <v>13400</v>
      </c>
      <c r="Q15" s="264">
        <v>14000</v>
      </c>
      <c r="R15" s="264">
        <v>17200</v>
      </c>
      <c r="S15" s="264">
        <v>17900</v>
      </c>
      <c r="T15" s="264">
        <v>18900</v>
      </c>
      <c r="U15" s="264">
        <v>18500</v>
      </c>
      <c r="V15" s="234">
        <v>18966</v>
      </c>
      <c r="W15" s="234">
        <v>20249</v>
      </c>
      <c r="X15" s="234">
        <v>22449</v>
      </c>
      <c r="Y15" s="234">
        <v>18647</v>
      </c>
      <c r="Z15" s="234">
        <v>19281</v>
      </c>
      <c r="AA15" s="234">
        <v>19581</v>
      </c>
      <c r="AB15" s="234">
        <v>19526</v>
      </c>
      <c r="AC15" s="234">
        <v>20727</v>
      </c>
      <c r="AD15" s="234">
        <v>11896</v>
      </c>
      <c r="AE15" s="234">
        <v>11238</v>
      </c>
      <c r="AF15" s="234">
        <v>12989</v>
      </c>
      <c r="AG15" s="234">
        <v>14202</v>
      </c>
      <c r="AH15" s="234">
        <v>11878</v>
      </c>
      <c r="AI15" s="234"/>
      <c r="AJ15" s="234"/>
      <c r="AK15" s="234"/>
      <c r="AL15" s="234" t="s">
        <v>7</v>
      </c>
      <c r="AM15" s="234" t="s">
        <v>7</v>
      </c>
      <c r="AN15" s="234" t="s">
        <v>7</v>
      </c>
      <c r="AO15" s="234" t="s">
        <v>7</v>
      </c>
      <c r="AP15" s="234" t="s">
        <v>7</v>
      </c>
      <c r="AS15" s="217"/>
    </row>
    <row r="16" spans="1:45" s="52" customFormat="1" ht="18" customHeight="1">
      <c r="A16" s="45" t="s">
        <v>3</v>
      </c>
      <c r="B16" s="264">
        <v>64600</v>
      </c>
      <c r="C16" s="264">
        <v>69800</v>
      </c>
      <c r="D16" s="264">
        <v>70100</v>
      </c>
      <c r="E16" s="264">
        <v>64100</v>
      </c>
      <c r="F16" s="264">
        <v>67200</v>
      </c>
      <c r="G16" s="264">
        <v>64200</v>
      </c>
      <c r="H16" s="264">
        <v>51000</v>
      </c>
      <c r="I16" s="264">
        <v>55800</v>
      </c>
      <c r="J16" s="264">
        <v>60800</v>
      </c>
      <c r="K16" s="264">
        <v>81200</v>
      </c>
      <c r="L16" s="264">
        <v>84000</v>
      </c>
      <c r="M16" s="264">
        <v>78600</v>
      </c>
      <c r="N16" s="264">
        <v>79900</v>
      </c>
      <c r="O16" s="264">
        <v>93700</v>
      </c>
      <c r="P16" s="264">
        <v>89300</v>
      </c>
      <c r="Q16" s="264">
        <v>74300</v>
      </c>
      <c r="R16" s="264">
        <v>88400</v>
      </c>
      <c r="S16" s="264">
        <v>102200</v>
      </c>
      <c r="T16" s="264">
        <v>93200</v>
      </c>
      <c r="U16" s="264">
        <v>103800</v>
      </c>
      <c r="V16" s="234">
        <v>110392</v>
      </c>
      <c r="W16" s="234">
        <v>122561</v>
      </c>
      <c r="X16" s="234">
        <v>116985</v>
      </c>
      <c r="Y16" s="234">
        <v>130938</v>
      </c>
      <c r="Z16" s="234">
        <v>133222</v>
      </c>
      <c r="AA16" s="234">
        <v>148146</v>
      </c>
      <c r="AB16" s="234">
        <v>146648</v>
      </c>
      <c r="AC16" s="234">
        <v>152550</v>
      </c>
      <c r="AD16" s="234">
        <v>156567</v>
      </c>
      <c r="AE16" s="234">
        <v>151292</v>
      </c>
      <c r="AF16" s="234">
        <v>190441</v>
      </c>
      <c r="AG16" s="234">
        <v>191507</v>
      </c>
      <c r="AH16" s="234">
        <v>191730</v>
      </c>
      <c r="AI16" s="234"/>
      <c r="AJ16" s="234"/>
      <c r="AK16" s="234"/>
      <c r="AL16" s="234" t="s">
        <v>7</v>
      </c>
      <c r="AM16" s="234" t="s">
        <v>7</v>
      </c>
      <c r="AN16" s="234" t="s">
        <v>7</v>
      </c>
      <c r="AO16" s="234" t="s">
        <v>7</v>
      </c>
      <c r="AP16" s="234" t="s">
        <v>7</v>
      </c>
      <c r="AS16" s="217"/>
    </row>
    <row r="17" spans="1:45" s="52" customFormat="1" ht="18" customHeight="1">
      <c r="A17" s="45" t="s">
        <v>30</v>
      </c>
      <c r="B17" s="264">
        <v>17500</v>
      </c>
      <c r="C17" s="264">
        <v>18700</v>
      </c>
      <c r="D17" s="264">
        <v>13400</v>
      </c>
      <c r="E17" s="264">
        <v>11800</v>
      </c>
      <c r="F17" s="264">
        <v>10400</v>
      </c>
      <c r="G17" s="264">
        <v>13800</v>
      </c>
      <c r="H17" s="264">
        <v>11200</v>
      </c>
      <c r="I17" s="264">
        <v>12300</v>
      </c>
      <c r="J17" s="264">
        <v>12100</v>
      </c>
      <c r="K17" s="264">
        <v>8000</v>
      </c>
      <c r="L17" s="264">
        <v>7500</v>
      </c>
      <c r="M17" s="264">
        <v>9400</v>
      </c>
      <c r="N17" s="264">
        <v>7500</v>
      </c>
      <c r="O17" s="264">
        <v>5700</v>
      </c>
      <c r="P17" s="264">
        <v>5400</v>
      </c>
      <c r="Q17" s="264">
        <v>5600</v>
      </c>
      <c r="R17" s="264">
        <v>6100</v>
      </c>
      <c r="S17" s="264">
        <v>6000</v>
      </c>
      <c r="T17" s="264">
        <v>6100</v>
      </c>
      <c r="U17" s="264">
        <v>5000</v>
      </c>
      <c r="V17" s="234"/>
      <c r="W17" s="234"/>
      <c r="X17" s="234"/>
      <c r="Y17" s="234"/>
      <c r="Z17" s="234"/>
      <c r="AA17" s="234"/>
      <c r="AB17" s="234">
        <v>160766</v>
      </c>
      <c r="AC17" s="234">
        <v>179455</v>
      </c>
      <c r="AD17" s="234">
        <v>181434</v>
      </c>
      <c r="AE17" s="234">
        <v>167610</v>
      </c>
      <c r="AF17" s="234">
        <v>181240</v>
      </c>
      <c r="AG17" s="234">
        <v>207244</v>
      </c>
      <c r="AH17" s="234">
        <v>227708</v>
      </c>
      <c r="AI17" s="234">
        <v>238384</v>
      </c>
      <c r="AJ17" s="234">
        <v>230872</v>
      </c>
      <c r="AK17" s="234">
        <v>225405</v>
      </c>
      <c r="AL17" s="234" t="s">
        <v>7</v>
      </c>
      <c r="AM17" s="234" t="s">
        <v>7</v>
      </c>
      <c r="AN17" s="234" t="s">
        <v>7</v>
      </c>
      <c r="AO17" s="234" t="s">
        <v>7</v>
      </c>
      <c r="AP17" s="234" t="s">
        <v>7</v>
      </c>
      <c r="AS17" s="217"/>
    </row>
    <row r="18" spans="1:45" s="52" customFormat="1" ht="18" customHeight="1">
      <c r="A18" s="45" t="s">
        <v>1</v>
      </c>
      <c r="B18" s="264">
        <v>6800</v>
      </c>
      <c r="C18" s="264">
        <v>5400</v>
      </c>
      <c r="D18" s="264">
        <v>6500</v>
      </c>
      <c r="E18" s="264">
        <v>6000</v>
      </c>
      <c r="F18" s="264">
        <v>5700</v>
      </c>
      <c r="G18" s="264">
        <v>4700</v>
      </c>
      <c r="H18" s="264">
        <v>4900</v>
      </c>
      <c r="I18" s="264">
        <v>5400</v>
      </c>
      <c r="J18" s="264">
        <v>5600</v>
      </c>
      <c r="K18" s="264">
        <v>2900</v>
      </c>
      <c r="L18" s="264">
        <v>6500</v>
      </c>
      <c r="M18" s="264">
        <v>2800</v>
      </c>
      <c r="N18" s="264">
        <v>2700</v>
      </c>
      <c r="O18" s="264">
        <v>4200</v>
      </c>
      <c r="P18" s="264">
        <v>4300</v>
      </c>
      <c r="Q18" s="264"/>
      <c r="R18" s="264"/>
      <c r="S18" s="264">
        <v>1200</v>
      </c>
      <c r="T18" s="264">
        <v>1200</v>
      </c>
      <c r="U18" s="264">
        <v>5400</v>
      </c>
      <c r="V18" s="234">
        <v>6118</v>
      </c>
      <c r="W18" s="234">
        <v>4886</v>
      </c>
      <c r="X18" s="234">
        <v>4875</v>
      </c>
      <c r="Y18" s="234">
        <v>28744</v>
      </c>
      <c r="Z18" s="234">
        <v>36341</v>
      </c>
      <c r="AA18" s="234">
        <v>43197</v>
      </c>
      <c r="AB18" s="234">
        <v>48764</v>
      </c>
      <c r="AC18" s="234">
        <v>48517</v>
      </c>
      <c r="AD18" s="234">
        <v>59168</v>
      </c>
      <c r="AE18" s="234">
        <v>54136</v>
      </c>
      <c r="AF18" s="234">
        <v>59229</v>
      </c>
      <c r="AG18" s="234">
        <v>66501</v>
      </c>
      <c r="AH18" s="234">
        <v>64476</v>
      </c>
      <c r="AI18" s="234">
        <v>65761.5</v>
      </c>
      <c r="AJ18" s="234">
        <v>67047</v>
      </c>
      <c r="AK18" s="234">
        <v>66393</v>
      </c>
      <c r="AL18" s="234" t="s">
        <v>7</v>
      </c>
      <c r="AM18" s="234" t="s">
        <v>7</v>
      </c>
      <c r="AN18" s="234" t="s">
        <v>7</v>
      </c>
      <c r="AO18" s="234" t="s">
        <v>7</v>
      </c>
      <c r="AP18" s="234" t="s">
        <v>7</v>
      </c>
      <c r="AS18" s="217"/>
    </row>
    <row r="19" spans="1:45" s="52" customFormat="1" ht="18" customHeight="1">
      <c r="A19" s="45" t="s">
        <v>0</v>
      </c>
      <c r="B19" s="264">
        <v>10900</v>
      </c>
      <c r="C19" s="264">
        <v>11100</v>
      </c>
      <c r="D19" s="264">
        <v>11100</v>
      </c>
      <c r="E19" s="264">
        <v>10800</v>
      </c>
      <c r="F19" s="264">
        <v>10600</v>
      </c>
      <c r="G19" s="264">
        <v>9400</v>
      </c>
      <c r="H19" s="264">
        <v>8900</v>
      </c>
      <c r="I19" s="264">
        <v>8800</v>
      </c>
      <c r="J19" s="264">
        <v>9700</v>
      </c>
      <c r="K19" s="264">
        <v>10000</v>
      </c>
      <c r="L19" s="264">
        <v>10300</v>
      </c>
      <c r="M19" s="264">
        <v>13300</v>
      </c>
      <c r="N19" s="264">
        <v>13500</v>
      </c>
      <c r="O19" s="264">
        <v>11000</v>
      </c>
      <c r="P19" s="264">
        <v>9800</v>
      </c>
      <c r="Q19" s="264">
        <v>9900</v>
      </c>
      <c r="R19" s="264">
        <v>10000</v>
      </c>
      <c r="S19" s="264">
        <v>17700</v>
      </c>
      <c r="T19" s="264">
        <v>17800</v>
      </c>
      <c r="U19" s="264">
        <v>15300</v>
      </c>
      <c r="V19" s="234">
        <v>13603</v>
      </c>
      <c r="W19" s="234">
        <v>8848</v>
      </c>
      <c r="X19" s="234">
        <v>5050</v>
      </c>
      <c r="Y19" s="234">
        <v>3950</v>
      </c>
      <c r="Z19" s="234">
        <v>4269</v>
      </c>
      <c r="AA19" s="234">
        <v>4410</v>
      </c>
      <c r="AB19" s="234">
        <v>6819</v>
      </c>
      <c r="AC19" s="234">
        <v>7272</v>
      </c>
      <c r="AD19" s="234">
        <v>5917</v>
      </c>
      <c r="AE19" s="234">
        <v>5937</v>
      </c>
      <c r="AF19" s="234">
        <v>7077</v>
      </c>
      <c r="AG19" s="234">
        <v>10021</v>
      </c>
      <c r="AH19" s="234">
        <v>11560</v>
      </c>
      <c r="AI19" s="234">
        <v>18362</v>
      </c>
      <c r="AJ19" s="234">
        <v>17362</v>
      </c>
      <c r="AK19" s="234">
        <v>16416</v>
      </c>
      <c r="AL19" s="253" t="s">
        <v>39</v>
      </c>
      <c r="AM19" s="253" t="s">
        <v>39</v>
      </c>
      <c r="AN19" s="253">
        <v>50601</v>
      </c>
      <c r="AO19" s="253">
        <v>47994</v>
      </c>
      <c r="AP19" s="253">
        <v>17018</v>
      </c>
      <c r="AS19" s="217"/>
    </row>
    <row r="21" spans="1:45" s="52" customFormat="1" ht="18" customHeight="1">
      <c r="A21" s="185" t="s">
        <v>353</v>
      </c>
      <c r="AS21" s="217"/>
    </row>
    <row r="22" spans="1:45" ht="18" customHeight="1">
      <c r="A22" s="185" t="s">
        <v>570</v>
      </c>
    </row>
    <row r="28" spans="1:45" ht="18" customHeight="1">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row>
    <row r="29" spans="1:45" ht="18"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row>
  </sheetData>
  <mergeCells count="1">
    <mergeCell ref="B2:AP2"/>
  </mergeCells>
  <hyperlinks>
    <hyperlink ref="AR3" location="Content!A1" display="Back to content pag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U11"/>
  <sheetViews>
    <sheetView workbookViewId="0">
      <selection activeCell="N8" sqref="N8"/>
    </sheetView>
  </sheetViews>
  <sheetFormatPr defaultColWidth="9.1796875" defaultRowHeight="14.5"/>
  <cols>
    <col min="1" max="1" width="9.1796875" style="121"/>
    <col min="2" max="2" width="9.7265625" style="121" customWidth="1"/>
    <col min="3" max="16384" width="9.1796875" style="121"/>
  </cols>
  <sheetData>
    <row r="8" spans="2:21" ht="58.5">
      <c r="B8" s="308">
        <v>3.2</v>
      </c>
      <c r="C8" s="308"/>
      <c r="D8" s="308"/>
      <c r="E8" s="308"/>
      <c r="F8" s="308"/>
      <c r="G8" s="308"/>
      <c r="H8" s="308"/>
      <c r="I8" s="308"/>
      <c r="J8" s="308"/>
      <c r="K8" s="308"/>
      <c r="L8" s="308"/>
      <c r="M8" s="209"/>
      <c r="N8" s="209"/>
      <c r="O8" s="209"/>
      <c r="P8" s="209"/>
      <c r="Q8" s="209"/>
      <c r="R8" s="209"/>
      <c r="S8" s="209"/>
      <c r="T8" s="209"/>
      <c r="U8" s="209"/>
    </row>
    <row r="9" spans="2:21" ht="58.5">
      <c r="B9" s="308" t="s">
        <v>501</v>
      </c>
      <c r="C9" s="308"/>
      <c r="D9" s="308"/>
      <c r="E9" s="308"/>
      <c r="F9" s="308"/>
      <c r="G9" s="308"/>
      <c r="H9" s="308"/>
      <c r="I9" s="308"/>
      <c r="J9" s="308"/>
      <c r="K9" s="308"/>
      <c r="L9" s="308"/>
      <c r="M9" s="209"/>
      <c r="N9" s="209"/>
      <c r="O9" s="209"/>
      <c r="P9" s="209"/>
      <c r="Q9" s="209"/>
      <c r="R9" s="209"/>
      <c r="S9" s="209"/>
      <c r="T9" s="210"/>
      <c r="U9" s="210"/>
    </row>
    <row r="10" spans="2:21" ht="58.5">
      <c r="B10" s="308" t="s">
        <v>502</v>
      </c>
      <c r="C10" s="308"/>
      <c r="D10" s="308"/>
      <c r="E10" s="308"/>
      <c r="F10" s="308"/>
      <c r="G10" s="308"/>
      <c r="H10" s="308"/>
      <c r="I10" s="308"/>
      <c r="J10" s="308"/>
      <c r="K10" s="308"/>
      <c r="L10" s="308"/>
      <c r="M10" s="210"/>
      <c r="N10" s="210"/>
      <c r="O10" s="210"/>
      <c r="P10" s="210"/>
      <c r="Q10" s="210"/>
      <c r="R10" s="210"/>
      <c r="S10" s="210"/>
      <c r="T10" s="210"/>
      <c r="U10" s="210"/>
    </row>
    <row r="11" spans="2:21" ht="58.5">
      <c r="B11" s="308" t="s">
        <v>503</v>
      </c>
      <c r="C11" s="308"/>
      <c r="D11" s="308"/>
      <c r="E11" s="308"/>
      <c r="F11" s="308"/>
      <c r="G11" s="308"/>
      <c r="H11" s="308"/>
      <c r="I11" s="308"/>
      <c r="J11" s="308"/>
      <c r="K11" s="308"/>
      <c r="L11" s="308"/>
      <c r="M11" s="209"/>
      <c r="N11" s="209"/>
      <c r="O11" s="209"/>
      <c r="P11" s="209"/>
      <c r="Q11" s="209"/>
      <c r="R11" s="209"/>
      <c r="S11" s="209"/>
      <c r="T11" s="209"/>
      <c r="U11" s="209"/>
    </row>
  </sheetData>
  <mergeCells count="4">
    <mergeCell ref="B8:L8"/>
    <mergeCell ref="B9:L9"/>
    <mergeCell ref="B10:L10"/>
    <mergeCell ref="B11:L11"/>
  </mergeCells>
  <printOptions horizontalCentered="1" verticalCentered="1"/>
  <pageMargins left="0.7" right="0.7" top="0.75" bottom="0.75" header="0.3" footer="0.3"/>
  <pageSetup orientation="landscape" horizontalDpi="300" verticalDpi="300"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opLeftCell="A7" zoomScale="80" zoomScaleNormal="80" workbookViewId="0">
      <selection activeCell="Q10" sqref="Q10"/>
    </sheetView>
  </sheetViews>
  <sheetFormatPr defaultColWidth="9.1796875" defaultRowHeight="18" customHeight="1"/>
  <cols>
    <col min="1" max="1" width="35" style="49" customWidth="1"/>
    <col min="2" max="22" width="13.7265625" style="47" customWidth="1"/>
    <col min="23" max="23" width="9.26953125" style="49" bestFit="1" customWidth="1"/>
    <col min="24" max="16384" width="9.1796875" style="49"/>
  </cols>
  <sheetData>
    <row r="1" spans="1:25" s="27" customFormat="1" ht="18" customHeight="1">
      <c r="A1" s="28" t="s">
        <v>535</v>
      </c>
      <c r="B1" s="28"/>
      <c r="C1" s="28"/>
      <c r="D1" s="28"/>
      <c r="E1" s="28"/>
      <c r="F1" s="28"/>
      <c r="G1" s="28"/>
      <c r="H1" s="28"/>
      <c r="I1" s="28"/>
      <c r="J1" s="28"/>
      <c r="K1" s="28"/>
      <c r="L1" s="28"/>
      <c r="M1" s="28"/>
      <c r="N1" s="28"/>
      <c r="O1" s="28"/>
      <c r="P1" s="28"/>
      <c r="Q1" s="28"/>
      <c r="R1" s="28"/>
      <c r="S1" s="28"/>
      <c r="T1" s="28"/>
      <c r="U1" s="28"/>
      <c r="V1" s="28"/>
    </row>
    <row r="2" spans="1:25" s="89" customFormat="1" ht="18" customHeight="1">
      <c r="A2" s="191"/>
      <c r="B2" s="313" t="s">
        <v>207</v>
      </c>
      <c r="C2" s="313"/>
      <c r="D2" s="313"/>
      <c r="E2" s="313"/>
      <c r="F2" s="313"/>
      <c r="G2" s="313"/>
      <c r="H2" s="313"/>
      <c r="I2" s="313"/>
      <c r="J2" s="313"/>
      <c r="K2" s="313"/>
      <c r="L2" s="313"/>
      <c r="M2" s="313"/>
      <c r="N2" s="313"/>
      <c r="O2" s="313"/>
      <c r="P2" s="313"/>
      <c r="Q2" s="313"/>
      <c r="R2" s="313"/>
      <c r="S2" s="313"/>
      <c r="T2" s="313"/>
      <c r="U2" s="313"/>
      <c r="V2" s="313"/>
      <c r="X2" s="17"/>
      <c r="Y2" s="17"/>
    </row>
    <row r="3" spans="1:25" s="89" customFormat="1" ht="18" customHeight="1">
      <c r="A3" s="191" t="s">
        <v>15</v>
      </c>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row>
    <row r="4" spans="1:25" s="89" customFormat="1" ht="18" customHeight="1">
      <c r="A4" s="45" t="s">
        <v>14</v>
      </c>
      <c r="B4" s="265">
        <v>64900</v>
      </c>
      <c r="C4" s="265">
        <v>76800</v>
      </c>
      <c r="D4" s="265">
        <v>80200</v>
      </c>
      <c r="E4" s="265">
        <v>85043</v>
      </c>
      <c r="F4" s="265">
        <v>94280</v>
      </c>
      <c r="G4" s="265">
        <v>96760</v>
      </c>
      <c r="H4" s="265">
        <v>98165</v>
      </c>
      <c r="I4" s="265">
        <v>94294</v>
      </c>
      <c r="J4" s="265">
        <v>114296</v>
      </c>
      <c r="K4" s="265">
        <v>303179</v>
      </c>
      <c r="L4" s="265">
        <v>281122</v>
      </c>
      <c r="M4" s="265">
        <v>259065</v>
      </c>
      <c r="N4" s="265">
        <v>208345</v>
      </c>
      <c r="O4" s="265">
        <v>214950</v>
      </c>
      <c r="P4" s="265" t="s">
        <v>7</v>
      </c>
      <c r="Q4" s="265" t="s">
        <v>7</v>
      </c>
      <c r="R4" s="265" t="s">
        <v>7</v>
      </c>
      <c r="S4" s="265" t="s">
        <v>7</v>
      </c>
      <c r="T4" s="265" t="s">
        <v>7</v>
      </c>
      <c r="U4" s="265" t="s">
        <v>7</v>
      </c>
      <c r="V4" s="265" t="s">
        <v>7</v>
      </c>
      <c r="X4" s="53"/>
      <c r="Y4" s="216"/>
    </row>
    <row r="5" spans="1:25" s="89" customFormat="1" ht="18" customHeight="1">
      <c r="A5" s="45" t="s">
        <v>13</v>
      </c>
      <c r="B5" s="265">
        <v>123819</v>
      </c>
      <c r="C5" s="265">
        <v>135900</v>
      </c>
      <c r="D5" s="265">
        <v>148155</v>
      </c>
      <c r="E5" s="265">
        <v>131399</v>
      </c>
      <c r="F5" s="265">
        <v>131774</v>
      </c>
      <c r="G5" s="265">
        <v>136463</v>
      </c>
      <c r="H5" s="265">
        <v>132034</v>
      </c>
      <c r="I5" s="265">
        <v>136946</v>
      </c>
      <c r="J5" s="265">
        <v>142282</v>
      </c>
      <c r="K5" s="265">
        <v>144195</v>
      </c>
      <c r="L5" s="265">
        <v>139695</v>
      </c>
      <c r="M5" s="265">
        <v>149578</v>
      </c>
      <c r="N5" s="265">
        <v>160488</v>
      </c>
      <c r="O5" s="265">
        <v>174165</v>
      </c>
      <c r="P5" s="265">
        <v>169236</v>
      </c>
      <c r="Q5" s="265">
        <v>160490</v>
      </c>
      <c r="R5" s="265" t="s">
        <v>7</v>
      </c>
      <c r="S5" s="265" t="s">
        <v>7</v>
      </c>
      <c r="T5" s="265" t="s">
        <v>7</v>
      </c>
      <c r="U5" s="265" t="s">
        <v>7</v>
      </c>
      <c r="V5" s="265" t="s">
        <v>7</v>
      </c>
    </row>
    <row r="6" spans="1:25" s="89" customFormat="1" ht="18" customHeight="1">
      <c r="A6" s="45" t="s">
        <v>497</v>
      </c>
      <c r="B6" s="265" t="s">
        <v>7</v>
      </c>
      <c r="C6" s="265" t="s">
        <v>7</v>
      </c>
      <c r="D6" s="265" t="s">
        <v>7</v>
      </c>
      <c r="E6" s="265" t="s">
        <v>7</v>
      </c>
      <c r="F6" s="265" t="s">
        <v>7</v>
      </c>
      <c r="G6" s="265" t="s">
        <v>7</v>
      </c>
      <c r="H6" s="265" t="s">
        <v>7</v>
      </c>
      <c r="I6" s="265" t="s">
        <v>7</v>
      </c>
      <c r="J6" s="265" t="s">
        <v>7</v>
      </c>
      <c r="K6" s="265" t="s">
        <v>7</v>
      </c>
      <c r="L6" s="265" t="s">
        <v>7</v>
      </c>
      <c r="M6" s="265" t="s">
        <v>7</v>
      </c>
      <c r="N6" s="265" t="s">
        <v>7</v>
      </c>
      <c r="O6" s="265" t="s">
        <v>7</v>
      </c>
      <c r="P6" s="265" t="s">
        <v>7</v>
      </c>
      <c r="Q6" s="265" t="s">
        <v>7</v>
      </c>
      <c r="R6" s="265" t="s">
        <v>7</v>
      </c>
      <c r="S6" s="265" t="s">
        <v>7</v>
      </c>
      <c r="T6" s="265" t="s">
        <v>7</v>
      </c>
      <c r="U6" s="265" t="s">
        <v>7</v>
      </c>
      <c r="V6" s="265" t="s">
        <v>7</v>
      </c>
      <c r="X6" s="17"/>
      <c r="Y6" s="17"/>
    </row>
    <row r="7" spans="1:25" s="89" customFormat="1" ht="18" customHeight="1">
      <c r="A7" s="45" t="s">
        <v>37</v>
      </c>
      <c r="B7" s="265">
        <v>9810</v>
      </c>
      <c r="C7" s="265">
        <v>9980</v>
      </c>
      <c r="D7" s="265">
        <v>10000</v>
      </c>
      <c r="E7" s="265">
        <v>9700</v>
      </c>
      <c r="F7" s="265">
        <v>10500</v>
      </c>
      <c r="G7" s="265">
        <v>10579</v>
      </c>
      <c r="H7" s="265">
        <v>9700</v>
      </c>
      <c r="I7" s="265">
        <v>3500</v>
      </c>
      <c r="J7" s="265">
        <v>37000</v>
      </c>
      <c r="K7" s="265">
        <v>42230</v>
      </c>
      <c r="L7" s="265">
        <v>46854</v>
      </c>
      <c r="M7" s="265">
        <v>56970</v>
      </c>
      <c r="N7" s="265">
        <v>59534</v>
      </c>
      <c r="O7" s="265" t="s">
        <v>7</v>
      </c>
      <c r="P7" s="265" t="s">
        <v>7</v>
      </c>
      <c r="Q7" s="265" t="s">
        <v>7</v>
      </c>
      <c r="R7" s="265" t="s">
        <v>7</v>
      </c>
      <c r="S7" s="265" t="s">
        <v>7</v>
      </c>
      <c r="T7" s="265" t="s">
        <v>7</v>
      </c>
      <c r="U7" s="265" t="s">
        <v>7</v>
      </c>
      <c r="V7" s="265" t="s">
        <v>7</v>
      </c>
    </row>
    <row r="8" spans="1:25" s="89" customFormat="1" ht="18" customHeight="1">
      <c r="A8" s="45" t="s">
        <v>496</v>
      </c>
      <c r="B8" s="265">
        <v>31858</v>
      </c>
      <c r="C8" s="265">
        <v>33739</v>
      </c>
      <c r="D8" s="265">
        <v>35060</v>
      </c>
      <c r="E8" s="265">
        <v>46199</v>
      </c>
      <c r="F8" s="265">
        <v>44507</v>
      </c>
      <c r="G8" s="265">
        <v>44091</v>
      </c>
      <c r="H8" s="265">
        <v>44287</v>
      </c>
      <c r="I8" s="265">
        <v>44849</v>
      </c>
      <c r="J8" s="265">
        <v>45162</v>
      </c>
      <c r="K8" s="265">
        <v>45162</v>
      </c>
      <c r="L8" s="265">
        <v>52966</v>
      </c>
      <c r="M8" s="265">
        <v>75825</v>
      </c>
      <c r="N8" s="265">
        <v>48645</v>
      </c>
      <c r="O8" s="265">
        <v>48176</v>
      </c>
      <c r="P8" s="265">
        <v>46000</v>
      </c>
      <c r="Q8" s="265">
        <v>49545</v>
      </c>
      <c r="R8" s="265" t="s">
        <v>7</v>
      </c>
      <c r="S8" s="265" t="s">
        <v>7</v>
      </c>
      <c r="T8" s="265" t="s">
        <v>7</v>
      </c>
      <c r="U8" s="265" t="s">
        <v>7</v>
      </c>
      <c r="V8" s="265" t="s">
        <v>7</v>
      </c>
    </row>
    <row r="9" spans="1:25" s="89" customFormat="1" ht="18" customHeight="1">
      <c r="A9" s="45" t="s">
        <v>11</v>
      </c>
      <c r="B9" s="265">
        <v>21294</v>
      </c>
      <c r="C9" s="265">
        <v>29237</v>
      </c>
      <c r="D9" s="265">
        <v>35101</v>
      </c>
      <c r="E9" s="265">
        <v>37780</v>
      </c>
      <c r="F9" s="265">
        <v>38999</v>
      </c>
      <c r="G9" s="265">
        <v>63157</v>
      </c>
      <c r="H9" s="265">
        <v>53136</v>
      </c>
      <c r="I9" s="265">
        <v>47582</v>
      </c>
      <c r="J9" s="265">
        <v>41190</v>
      </c>
      <c r="K9" s="265">
        <v>38612</v>
      </c>
      <c r="L9" s="265">
        <v>37656</v>
      </c>
      <c r="M9" s="265">
        <v>38579</v>
      </c>
      <c r="N9" s="265">
        <v>50290</v>
      </c>
      <c r="O9" s="265">
        <v>50453</v>
      </c>
      <c r="P9" s="265">
        <v>41123</v>
      </c>
      <c r="Q9" s="265">
        <v>40570</v>
      </c>
      <c r="R9" s="265" t="s">
        <v>7</v>
      </c>
      <c r="S9" s="265" t="s">
        <v>7</v>
      </c>
      <c r="T9" s="265" t="s">
        <v>7</v>
      </c>
      <c r="U9" s="265" t="s">
        <v>7</v>
      </c>
      <c r="V9" s="265" t="s">
        <v>7</v>
      </c>
    </row>
    <row r="10" spans="1:25" s="89" customFormat="1" ht="18" customHeight="1">
      <c r="A10" s="45" t="s">
        <v>10</v>
      </c>
      <c r="B10" s="265">
        <v>54995</v>
      </c>
      <c r="C10" s="265">
        <v>58399</v>
      </c>
      <c r="D10" s="265">
        <v>59491</v>
      </c>
      <c r="E10" s="265">
        <v>59598</v>
      </c>
      <c r="F10" s="265">
        <v>58702</v>
      </c>
      <c r="G10" s="265">
        <v>92366</v>
      </c>
      <c r="H10" s="265">
        <v>111327</v>
      </c>
      <c r="I10" s="265">
        <v>134794</v>
      </c>
      <c r="J10" s="265">
        <v>164851</v>
      </c>
      <c r="K10" s="265">
        <v>186150</v>
      </c>
      <c r="L10" s="265">
        <v>142065</v>
      </c>
      <c r="M10" s="265">
        <v>236863</v>
      </c>
      <c r="N10" s="265">
        <v>242963</v>
      </c>
      <c r="O10" s="265">
        <v>245603</v>
      </c>
      <c r="P10" s="265">
        <v>249080</v>
      </c>
      <c r="Q10" s="265">
        <v>249282</v>
      </c>
      <c r="R10" s="265" t="s">
        <v>7</v>
      </c>
      <c r="S10" s="265" t="s">
        <v>7</v>
      </c>
      <c r="T10" s="265" t="s">
        <v>7</v>
      </c>
      <c r="U10" s="265" t="s">
        <v>7</v>
      </c>
      <c r="V10" s="265" t="s">
        <v>7</v>
      </c>
    </row>
    <row r="11" spans="1:25" s="89" customFormat="1" ht="18" customHeight="1">
      <c r="A11" s="45" t="s">
        <v>9</v>
      </c>
      <c r="B11" s="265">
        <v>43200</v>
      </c>
      <c r="C11" s="265">
        <v>50000</v>
      </c>
      <c r="D11" s="265">
        <v>54000</v>
      </c>
      <c r="E11" s="265">
        <v>63296</v>
      </c>
      <c r="F11" s="265">
        <v>70574</v>
      </c>
      <c r="G11" s="265">
        <v>78494</v>
      </c>
      <c r="H11" s="265">
        <v>130000</v>
      </c>
      <c r="I11" s="265">
        <v>175209</v>
      </c>
      <c r="J11" s="265">
        <v>111333</v>
      </c>
      <c r="K11" s="265">
        <v>111333</v>
      </c>
      <c r="L11" s="265">
        <v>152108</v>
      </c>
      <c r="M11" s="265">
        <v>173481</v>
      </c>
      <c r="N11" s="265">
        <v>227295</v>
      </c>
      <c r="O11" s="265">
        <v>33569</v>
      </c>
      <c r="P11" s="265">
        <v>111871</v>
      </c>
      <c r="Q11" s="265">
        <v>72825</v>
      </c>
      <c r="R11" s="265" t="s">
        <v>7</v>
      </c>
      <c r="S11" s="265" t="s">
        <v>7</v>
      </c>
      <c r="T11" s="265" t="s">
        <v>7</v>
      </c>
      <c r="U11" s="265" t="s">
        <v>7</v>
      </c>
      <c r="V11" s="265" t="s">
        <v>7</v>
      </c>
    </row>
    <row r="12" spans="1:25" s="89" customFormat="1" ht="18" customHeight="1">
      <c r="A12" s="45" t="s">
        <v>8</v>
      </c>
      <c r="B12" s="235">
        <v>262000</v>
      </c>
      <c r="C12" s="235">
        <v>306800</v>
      </c>
      <c r="D12" s="235">
        <v>327200</v>
      </c>
      <c r="E12" s="235">
        <v>348200</v>
      </c>
      <c r="F12" s="235">
        <v>353800</v>
      </c>
      <c r="G12" s="235">
        <v>357500</v>
      </c>
      <c r="H12" s="235">
        <v>357300</v>
      </c>
      <c r="I12" s="235">
        <v>361300</v>
      </c>
      <c r="J12" s="235">
        <v>363500</v>
      </c>
      <c r="K12" s="235">
        <v>375200</v>
      </c>
      <c r="L12" s="235">
        <v>387700</v>
      </c>
      <c r="M12" s="235">
        <v>374600</v>
      </c>
      <c r="N12" s="235">
        <v>349100</v>
      </c>
      <c r="O12" s="235">
        <v>363000</v>
      </c>
      <c r="P12" s="235">
        <v>372200</v>
      </c>
      <c r="Q12" s="235">
        <v>380000</v>
      </c>
      <c r="R12" s="235">
        <v>389500</v>
      </c>
      <c r="S12" s="235">
        <v>413100</v>
      </c>
      <c r="T12" s="235">
        <v>434300</v>
      </c>
      <c r="U12" s="235">
        <v>458700</v>
      </c>
      <c r="V12" s="235">
        <v>478700</v>
      </c>
    </row>
    <row r="13" spans="1:25" s="89" customFormat="1" ht="18" customHeight="1">
      <c r="A13" s="45" t="s">
        <v>6</v>
      </c>
      <c r="B13" s="265">
        <v>85714</v>
      </c>
      <c r="C13" s="265">
        <v>87291</v>
      </c>
      <c r="D13" s="265">
        <v>87367</v>
      </c>
      <c r="E13" s="265">
        <v>77576</v>
      </c>
      <c r="F13" s="265">
        <v>75256</v>
      </c>
      <c r="G13" s="265">
        <v>65992</v>
      </c>
      <c r="H13" s="265">
        <v>70313</v>
      </c>
      <c r="I13" s="265">
        <v>78000</v>
      </c>
      <c r="J13" s="265">
        <v>78324</v>
      </c>
      <c r="K13" s="265">
        <v>82447</v>
      </c>
      <c r="L13" s="265">
        <v>88062</v>
      </c>
      <c r="M13" s="265">
        <v>88120</v>
      </c>
      <c r="N13" s="265">
        <v>88140</v>
      </c>
      <c r="O13" s="265">
        <v>89859</v>
      </c>
      <c r="P13" s="265">
        <v>81681</v>
      </c>
      <c r="Q13" s="265">
        <v>80999</v>
      </c>
      <c r="R13" s="235">
        <v>52866</v>
      </c>
      <c r="S13" s="235">
        <v>49081</v>
      </c>
      <c r="T13" s="235">
        <v>48388</v>
      </c>
      <c r="U13" s="235">
        <v>41867</v>
      </c>
      <c r="V13" s="235">
        <v>40828</v>
      </c>
    </row>
    <row r="14" spans="1:25" s="89" customFormat="1" ht="18" customHeight="1">
      <c r="A14" s="45" t="s">
        <v>5</v>
      </c>
      <c r="B14" s="265">
        <v>110176</v>
      </c>
      <c r="C14" s="265">
        <v>117398</v>
      </c>
      <c r="D14" s="265">
        <v>121413</v>
      </c>
      <c r="E14" s="265">
        <v>127380</v>
      </c>
      <c r="F14" s="265">
        <v>127935</v>
      </c>
      <c r="G14" s="265">
        <v>138997</v>
      </c>
      <c r="H14" s="265">
        <v>136163</v>
      </c>
      <c r="I14" s="265">
        <v>138171</v>
      </c>
      <c r="J14" s="265">
        <v>145360</v>
      </c>
      <c r="K14" s="265">
        <v>148672</v>
      </c>
      <c r="L14" s="265">
        <v>157063</v>
      </c>
      <c r="M14" s="265">
        <v>159059</v>
      </c>
      <c r="N14" s="265">
        <v>171249</v>
      </c>
      <c r="O14" s="265">
        <v>183532</v>
      </c>
      <c r="P14" s="265" t="s">
        <v>7</v>
      </c>
      <c r="Q14" s="265" t="s">
        <v>7</v>
      </c>
      <c r="R14" s="265" t="s">
        <v>7</v>
      </c>
      <c r="S14" s="265" t="s">
        <v>7</v>
      </c>
      <c r="T14" s="265" t="s">
        <v>7</v>
      </c>
      <c r="U14" s="265" t="s">
        <v>7</v>
      </c>
      <c r="V14" s="265" t="s">
        <v>7</v>
      </c>
    </row>
    <row r="15" spans="1:25" s="89" customFormat="1" ht="18" customHeight="1">
      <c r="A15" s="45" t="s">
        <v>4</v>
      </c>
      <c r="B15" s="265">
        <v>20621</v>
      </c>
      <c r="C15" s="265">
        <v>21247</v>
      </c>
      <c r="D15" s="265">
        <v>21249</v>
      </c>
      <c r="E15" s="265">
        <v>21191</v>
      </c>
      <c r="F15" s="265">
        <v>21268</v>
      </c>
      <c r="G15" s="265">
        <v>21404</v>
      </c>
      <c r="H15" s="265">
        <v>20679</v>
      </c>
      <c r="I15" s="265">
        <v>22722</v>
      </c>
      <c r="J15" s="265">
        <v>22322</v>
      </c>
      <c r="K15" s="265">
        <v>26078</v>
      </c>
      <c r="L15" s="265">
        <v>22045</v>
      </c>
      <c r="M15" s="265">
        <v>27912</v>
      </c>
      <c r="N15" s="265">
        <v>28865</v>
      </c>
      <c r="O15" s="265">
        <v>21752</v>
      </c>
      <c r="P15" s="265">
        <v>21208</v>
      </c>
      <c r="Q15" s="265">
        <v>21341</v>
      </c>
      <c r="R15" s="265" t="s">
        <v>7</v>
      </c>
      <c r="S15" s="265" t="s">
        <v>7</v>
      </c>
      <c r="T15" s="265" t="s">
        <v>7</v>
      </c>
      <c r="U15" s="265" t="s">
        <v>7</v>
      </c>
      <c r="V15" s="265" t="s">
        <v>7</v>
      </c>
    </row>
    <row r="16" spans="1:25" s="89" customFormat="1" ht="18" customHeight="1">
      <c r="A16" s="45" t="s">
        <v>3</v>
      </c>
      <c r="B16" s="265">
        <v>4961743</v>
      </c>
      <c r="C16" s="265">
        <v>4924458</v>
      </c>
      <c r="D16" s="265">
        <v>4844000</v>
      </c>
      <c r="E16" s="265">
        <v>4821000</v>
      </c>
      <c r="F16" s="265">
        <v>4850000</v>
      </c>
      <c r="G16" s="265">
        <v>4729000</v>
      </c>
      <c r="H16" s="265">
        <v>4642000</v>
      </c>
      <c r="I16" s="265">
        <v>4532000</v>
      </c>
      <c r="J16" s="265">
        <v>4425000</v>
      </c>
      <c r="K16" s="265">
        <v>4319800</v>
      </c>
      <c r="L16" s="265">
        <v>4225000</v>
      </c>
      <c r="M16" s="265">
        <v>4127000</v>
      </c>
      <c r="N16" s="265">
        <v>4031000</v>
      </c>
      <c r="O16" s="265">
        <v>3713000</v>
      </c>
      <c r="P16" s="265">
        <v>3618000</v>
      </c>
      <c r="Q16" s="265" t="s">
        <v>7</v>
      </c>
      <c r="R16" s="265" t="s">
        <v>7</v>
      </c>
      <c r="S16" s="265" t="s">
        <v>7</v>
      </c>
      <c r="T16" s="265" t="s">
        <v>7</v>
      </c>
      <c r="U16" s="265" t="s">
        <v>7</v>
      </c>
      <c r="V16" s="265">
        <v>1829043</v>
      </c>
    </row>
    <row r="17" spans="1:23" s="89" customFormat="1" ht="18" customHeight="1">
      <c r="A17" s="45" t="s">
        <v>30</v>
      </c>
      <c r="B17" s="265">
        <v>173591</v>
      </c>
      <c r="C17" s="265">
        <v>177802</v>
      </c>
      <c r="D17" s="265">
        <v>161590</v>
      </c>
      <c r="E17" s="265">
        <v>147006</v>
      </c>
      <c r="F17" s="265">
        <v>148360</v>
      </c>
      <c r="G17" s="265">
        <v>154420</v>
      </c>
      <c r="H17" s="265">
        <v>151644</v>
      </c>
      <c r="I17" s="265">
        <v>163269</v>
      </c>
      <c r="J17" s="265">
        <v>123809</v>
      </c>
      <c r="K17" s="265">
        <v>181671</v>
      </c>
      <c r="L17" s="265">
        <v>174511</v>
      </c>
      <c r="M17" s="265">
        <v>161063</v>
      </c>
      <c r="N17" s="265">
        <v>168965</v>
      </c>
      <c r="O17" s="265">
        <v>164999</v>
      </c>
      <c r="P17" s="265">
        <v>151274</v>
      </c>
      <c r="Q17" s="265">
        <v>142819</v>
      </c>
      <c r="R17" s="265" t="s">
        <v>7</v>
      </c>
      <c r="S17" s="265" t="s">
        <v>7</v>
      </c>
      <c r="T17" s="265" t="s">
        <v>7</v>
      </c>
      <c r="U17" s="265" t="s">
        <v>7</v>
      </c>
      <c r="V17" s="265" t="s">
        <v>7</v>
      </c>
    </row>
    <row r="18" spans="1:23" s="89" customFormat="1" ht="18" customHeight="1">
      <c r="A18" s="45" t="s">
        <v>1</v>
      </c>
      <c r="B18" s="265">
        <v>83326</v>
      </c>
      <c r="C18" s="265">
        <v>85662</v>
      </c>
      <c r="D18" s="265">
        <v>87674</v>
      </c>
      <c r="E18" s="265">
        <v>88426</v>
      </c>
      <c r="F18" s="265">
        <v>91719</v>
      </c>
      <c r="G18" s="265">
        <v>94665</v>
      </c>
      <c r="H18" s="265">
        <v>93427</v>
      </c>
      <c r="I18" s="265">
        <v>91789</v>
      </c>
      <c r="J18" s="265">
        <v>90600</v>
      </c>
      <c r="K18" s="265">
        <v>90341</v>
      </c>
      <c r="L18" s="265">
        <v>118388</v>
      </c>
      <c r="M18" s="265">
        <v>85727</v>
      </c>
      <c r="N18" s="265">
        <v>82542</v>
      </c>
      <c r="O18" s="265">
        <v>115762</v>
      </c>
      <c r="P18" s="265">
        <v>114420</v>
      </c>
      <c r="Q18" s="265">
        <v>116165</v>
      </c>
      <c r="R18" s="265" t="s">
        <v>7</v>
      </c>
      <c r="S18" s="265" t="s">
        <v>7</v>
      </c>
      <c r="T18" s="265" t="s">
        <v>7</v>
      </c>
      <c r="U18" s="265" t="s">
        <v>7</v>
      </c>
      <c r="V18" s="265" t="s">
        <v>7</v>
      </c>
    </row>
    <row r="19" spans="1:23" s="89" customFormat="1" ht="18" customHeight="1">
      <c r="A19" s="45" t="s">
        <v>0</v>
      </c>
      <c r="B19" s="265">
        <v>249400</v>
      </c>
      <c r="C19" s="265">
        <v>253738</v>
      </c>
      <c r="D19" s="265">
        <v>287854</v>
      </c>
      <c r="E19" s="265">
        <v>300921</v>
      </c>
      <c r="F19" s="265">
        <v>317000</v>
      </c>
      <c r="G19" s="265">
        <v>328000</v>
      </c>
      <c r="H19" s="265">
        <v>335561</v>
      </c>
      <c r="I19" s="265">
        <v>345000</v>
      </c>
      <c r="J19" s="265">
        <v>348000</v>
      </c>
      <c r="K19" s="265">
        <v>385116</v>
      </c>
      <c r="L19" s="265">
        <v>379000</v>
      </c>
      <c r="M19" s="265">
        <v>356000</v>
      </c>
      <c r="N19" s="265">
        <v>301650</v>
      </c>
      <c r="O19" s="265">
        <v>304162</v>
      </c>
      <c r="P19" s="265">
        <v>329475</v>
      </c>
      <c r="Q19" s="265">
        <v>333702</v>
      </c>
      <c r="R19" s="265">
        <v>305720</v>
      </c>
      <c r="S19" s="265">
        <v>264150</v>
      </c>
      <c r="T19" s="265">
        <v>268849</v>
      </c>
      <c r="U19" s="265">
        <v>265734</v>
      </c>
      <c r="V19" s="265">
        <v>252067</v>
      </c>
    </row>
    <row r="20" spans="1:23" s="89" customFormat="1" ht="18" customHeight="1">
      <c r="A20" s="192"/>
      <c r="B20" s="193"/>
      <c r="C20" s="193"/>
      <c r="D20" s="193"/>
      <c r="E20" s="193"/>
      <c r="F20" s="193"/>
      <c r="G20" s="193"/>
      <c r="H20" s="193"/>
      <c r="I20" s="193"/>
      <c r="J20" s="193"/>
      <c r="K20" s="193"/>
      <c r="L20" s="193"/>
      <c r="M20" s="193"/>
      <c r="N20" s="193"/>
      <c r="O20" s="193"/>
      <c r="P20" s="193"/>
      <c r="Q20" s="193"/>
      <c r="R20" s="193"/>
      <c r="S20" s="193"/>
      <c r="T20" s="193"/>
      <c r="U20" s="193"/>
      <c r="V20" s="193"/>
      <c r="W20" s="194"/>
    </row>
    <row r="21" spans="1:23" ht="18" customHeight="1">
      <c r="A21" s="185" t="s">
        <v>353</v>
      </c>
    </row>
    <row r="22" spans="1:23" ht="18" customHeight="1">
      <c r="A22" s="185" t="s">
        <v>570</v>
      </c>
    </row>
    <row r="23" spans="1:23" ht="18" customHeight="1">
      <c r="A23" s="185"/>
    </row>
    <row r="31" spans="1:23" ht="15.75" customHeight="1"/>
  </sheetData>
  <mergeCells count="1">
    <mergeCell ref="B2:V2"/>
  </mergeCells>
  <hyperlinks>
    <hyperlink ref="X3" location="Content!A1" display="Back to content pag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A13" zoomScale="95" zoomScaleNormal="95" workbookViewId="0">
      <selection activeCell="N22" sqref="N22"/>
    </sheetView>
  </sheetViews>
  <sheetFormatPr defaultColWidth="9.1796875" defaultRowHeight="18" customHeight="1"/>
  <cols>
    <col min="1" max="1" width="35.81640625" style="49" customWidth="1"/>
    <col min="2" max="22" width="9.7265625" style="47" customWidth="1"/>
    <col min="23" max="23" width="9.26953125" style="49" bestFit="1" customWidth="1"/>
    <col min="24" max="24" width="9.26953125" style="49" customWidth="1"/>
    <col min="25" max="16384" width="9.1796875" style="49"/>
  </cols>
  <sheetData>
    <row r="1" spans="1:25" ht="18" customHeight="1">
      <c r="A1" s="28" t="s">
        <v>536</v>
      </c>
    </row>
    <row r="2" spans="1:25" ht="18" customHeight="1">
      <c r="A2" s="191"/>
      <c r="B2" s="313" t="s">
        <v>397</v>
      </c>
      <c r="C2" s="313"/>
      <c r="D2" s="313"/>
      <c r="E2" s="313"/>
      <c r="F2" s="313"/>
      <c r="G2" s="313"/>
      <c r="H2" s="313"/>
      <c r="I2" s="313"/>
      <c r="J2" s="313"/>
      <c r="K2" s="313"/>
      <c r="L2" s="313"/>
      <c r="M2" s="313"/>
      <c r="N2" s="313"/>
      <c r="O2" s="313"/>
      <c r="P2" s="313"/>
      <c r="Q2" s="313"/>
      <c r="R2" s="313"/>
      <c r="S2" s="313"/>
      <c r="T2" s="313"/>
      <c r="U2" s="313"/>
      <c r="V2" s="313"/>
    </row>
    <row r="3" spans="1:25" ht="18" customHeight="1">
      <c r="A3" s="191" t="s">
        <v>15</v>
      </c>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c r="Y3" s="17"/>
    </row>
    <row r="4" spans="1:25" ht="18" customHeight="1">
      <c r="A4" s="45" t="s">
        <v>14</v>
      </c>
      <c r="B4" s="267">
        <v>0.46607056552528497</v>
      </c>
      <c r="C4" s="267">
        <v>0.53387896505060095</v>
      </c>
      <c r="D4" s="267">
        <v>0.53874047850096296</v>
      </c>
      <c r="E4" s="267">
        <v>0.55147257892202695</v>
      </c>
      <c r="F4" s="267">
        <v>0.59010879270238004</v>
      </c>
      <c r="G4" s="267">
        <v>0.58485131140636504</v>
      </c>
      <c r="H4" s="267">
        <v>0.57331301921359301</v>
      </c>
      <c r="I4" s="267">
        <v>0.53234876606914805</v>
      </c>
      <c r="J4" s="267">
        <v>0.624075831743923</v>
      </c>
      <c r="K4" s="267">
        <v>1.6018629815630301</v>
      </c>
      <c r="L4" s="267">
        <v>1.43802862982505</v>
      </c>
      <c r="M4" s="267">
        <v>1.28373988936839</v>
      </c>
      <c r="N4" s="267">
        <v>1.00067121266154</v>
      </c>
      <c r="O4" s="267">
        <v>1.00108897242863</v>
      </c>
      <c r="P4" s="267">
        <v>1.0668040889999999</v>
      </c>
      <c r="Q4" s="267">
        <v>1.0218085889999999</v>
      </c>
      <c r="R4" s="267">
        <v>1.055709859</v>
      </c>
      <c r="S4" s="267">
        <v>0.54019943000000004</v>
      </c>
      <c r="T4" s="267">
        <v>0.55780327200000002</v>
      </c>
      <c r="U4" s="267">
        <v>0.391908386</v>
      </c>
      <c r="V4" s="267">
        <v>0.36257230499999998</v>
      </c>
      <c r="Y4" s="53"/>
    </row>
    <row r="5" spans="1:25" ht="18" customHeight="1">
      <c r="A5" s="45" t="s">
        <v>13</v>
      </c>
      <c r="B5" s="267">
        <v>7.7307052348649696</v>
      </c>
      <c r="C5" s="267">
        <v>8</v>
      </c>
      <c r="D5" s="267">
        <v>8</v>
      </c>
      <c r="E5" s="267">
        <v>8</v>
      </c>
      <c r="F5" s="267">
        <v>8</v>
      </c>
      <c r="G5" s="267">
        <v>8</v>
      </c>
      <c r="H5" s="267">
        <v>8</v>
      </c>
      <c r="I5" s="267">
        <v>8</v>
      </c>
      <c r="J5" s="267">
        <v>8</v>
      </c>
      <c r="K5" s="267">
        <v>8</v>
      </c>
      <c r="L5" s="267">
        <v>8</v>
      </c>
      <c r="M5" s="267">
        <v>7</v>
      </c>
      <c r="N5" s="267">
        <v>8</v>
      </c>
      <c r="O5" s="267">
        <v>8</v>
      </c>
      <c r="P5" s="267">
        <v>8</v>
      </c>
      <c r="Q5" s="267">
        <v>7</v>
      </c>
      <c r="R5" s="267">
        <v>6.5799446000000001</v>
      </c>
      <c r="S5" s="267">
        <v>6.4037132440000004</v>
      </c>
      <c r="T5" s="267">
        <v>6.3210604119999996</v>
      </c>
      <c r="U5" s="267">
        <v>6.1894858570000002</v>
      </c>
      <c r="V5" s="267">
        <v>5.9503909420000003</v>
      </c>
    </row>
    <row r="6" spans="1:25" ht="18" customHeight="1">
      <c r="A6" s="45" t="s">
        <v>497</v>
      </c>
      <c r="B6" s="267">
        <v>1.2488084420000001</v>
      </c>
      <c r="C6" s="267">
        <v>1.59672452</v>
      </c>
      <c r="D6" s="267">
        <v>1.80129557</v>
      </c>
      <c r="E6" s="267">
        <v>2.2710477</v>
      </c>
      <c r="F6" s="267">
        <v>2.5255011490000001</v>
      </c>
      <c r="G6" s="267">
        <v>2.7694984030000001</v>
      </c>
      <c r="H6" s="267">
        <v>3.0428223650000001</v>
      </c>
      <c r="I6" s="267">
        <v>4.0561391479999998</v>
      </c>
      <c r="J6" s="267">
        <v>4.3834036540000003</v>
      </c>
      <c r="K6" s="267">
        <v>4.5728790999999998</v>
      </c>
      <c r="L6" s="267">
        <v>3.0752857800000002</v>
      </c>
      <c r="M6" s="267">
        <v>3.2758301030000001</v>
      </c>
      <c r="N6" s="267">
        <v>3.3155078740000001</v>
      </c>
      <c r="O6" s="267">
        <v>3.1017997180000001</v>
      </c>
      <c r="P6" s="267">
        <v>3.0945890779999998</v>
      </c>
      <c r="Q6" s="267">
        <v>1.8778684480000001</v>
      </c>
      <c r="R6" s="267">
        <v>1.640162294</v>
      </c>
      <c r="S6" s="267">
        <v>2.1147768990000002</v>
      </c>
      <c r="T6" s="267">
        <v>1.2399047480000001</v>
      </c>
      <c r="U6" s="267">
        <v>1.180181599</v>
      </c>
      <c r="V6" s="267">
        <v>0.87085916399999996</v>
      </c>
      <c r="Y6" s="17"/>
    </row>
    <row r="7" spans="1:25" ht="18" customHeight="1">
      <c r="A7" s="45" t="s">
        <v>37</v>
      </c>
      <c r="B7" s="267">
        <v>1.9767783952831401E-2</v>
      </c>
      <c r="C7" s="267">
        <v>1.9572686288827301E-2</v>
      </c>
      <c r="D7" s="267">
        <v>1.9050765508337598E-2</v>
      </c>
      <c r="E7" s="267">
        <v>1.79913414936104E-2</v>
      </c>
      <c r="F7" s="267">
        <v>1.8875476112989901E-2</v>
      </c>
      <c r="G7" s="267">
        <v>1.8423726625125401E-2</v>
      </c>
      <c r="H7" s="267">
        <v>1.64160775001326E-2</v>
      </c>
      <c r="I7" s="267">
        <v>5.7592146405818102E-3</v>
      </c>
      <c r="J7" s="267">
        <v>5.9735989017413602E-2</v>
      </c>
      <c r="K7" s="267">
        <v>0.06</v>
      </c>
      <c r="L7" s="267">
        <v>7.0000000000000007E-2</v>
      </c>
      <c r="M7" s="267">
        <v>0.08</v>
      </c>
      <c r="N7" s="267">
        <v>0.08</v>
      </c>
      <c r="O7" s="267" t="s">
        <v>7</v>
      </c>
      <c r="P7" s="233">
        <v>0</v>
      </c>
      <c r="Q7" s="233">
        <v>0</v>
      </c>
      <c r="R7" s="233">
        <v>0</v>
      </c>
      <c r="S7" s="233">
        <v>0</v>
      </c>
      <c r="T7" s="233">
        <v>0</v>
      </c>
      <c r="U7" s="233">
        <v>0</v>
      </c>
      <c r="V7" s="233">
        <v>0</v>
      </c>
      <c r="Y7" s="89"/>
    </row>
    <row r="8" spans="1:25" ht="18" customHeight="1">
      <c r="A8" s="45" t="s">
        <v>496</v>
      </c>
      <c r="B8" s="267">
        <v>2.9946457711368</v>
      </c>
      <c r="C8" s="267">
        <v>3.1382693243219402</v>
      </c>
      <c r="D8" s="267">
        <v>3.2379705147043198</v>
      </c>
      <c r="E8" s="267">
        <v>4.2434078793156003</v>
      </c>
      <c r="F8" s="267">
        <v>4.0627593024837401</v>
      </c>
      <c r="G8" s="267">
        <v>3.9904643730841198</v>
      </c>
      <c r="H8" s="267">
        <v>3.9626737198506801</v>
      </c>
      <c r="I8" s="267">
        <v>3.9584044935291698</v>
      </c>
      <c r="J8" s="267">
        <v>3.9259560618388898</v>
      </c>
      <c r="K8" s="267">
        <v>3.86546781986485</v>
      </c>
      <c r="L8" s="267">
        <v>4.46572505851326</v>
      </c>
      <c r="M8" s="267">
        <v>6.3012639924210303</v>
      </c>
      <c r="N8" s="267">
        <v>4.5027616382665778</v>
      </c>
      <c r="O8" s="267">
        <v>4.4070482034618967</v>
      </c>
      <c r="P8" s="267">
        <v>3.5</v>
      </c>
      <c r="Q8" s="267">
        <v>3.89477231</v>
      </c>
      <c r="R8" s="267">
        <v>3.7702076400000002</v>
      </c>
      <c r="S8" s="267">
        <v>3.645076258</v>
      </c>
      <c r="T8" s="267" t="s">
        <v>7</v>
      </c>
      <c r="U8" s="267" t="s">
        <v>7</v>
      </c>
      <c r="V8" s="267" t="s">
        <v>7</v>
      </c>
    </row>
    <row r="9" spans="1:25" ht="18" customHeight="1">
      <c r="A9" s="45" t="s">
        <v>11</v>
      </c>
      <c r="B9" s="267">
        <v>1.07502175735036</v>
      </c>
      <c r="C9" s="267">
        <v>1.42285006772752</v>
      </c>
      <c r="D9" s="267">
        <v>1.7299859633628001</v>
      </c>
      <c r="E9" s="267">
        <v>1.81875382876259</v>
      </c>
      <c r="F9" s="267">
        <v>2.32186632277253</v>
      </c>
      <c r="G9" s="267">
        <v>2.5478036844762602</v>
      </c>
      <c r="H9" s="267">
        <v>2.2592169136918598</v>
      </c>
      <c r="I9" s="267">
        <v>1.93615529102966</v>
      </c>
      <c r="J9" s="267">
        <v>1.8611567740755799</v>
      </c>
      <c r="K9" s="267">
        <v>1.77827476214907</v>
      </c>
      <c r="L9" s="267">
        <v>2</v>
      </c>
      <c r="M9" s="267">
        <v>2.0499999999999998</v>
      </c>
      <c r="N9" s="267">
        <v>2.67</v>
      </c>
      <c r="O9" s="267">
        <v>3</v>
      </c>
      <c r="P9" s="267">
        <v>2</v>
      </c>
      <c r="Q9" s="267">
        <v>1.970353872</v>
      </c>
      <c r="R9" s="267">
        <v>1.9834893950000001</v>
      </c>
      <c r="S9" s="267">
        <v>0.50857408999999998</v>
      </c>
      <c r="T9" s="267">
        <v>0.39500495200000002</v>
      </c>
      <c r="U9" s="267">
        <v>0.60928786400000001</v>
      </c>
      <c r="V9" s="267">
        <v>0.54027333</v>
      </c>
      <c r="Y9" s="89"/>
    </row>
    <row r="10" spans="1:25" ht="18" customHeight="1">
      <c r="A10" s="45" t="s">
        <v>10</v>
      </c>
      <c r="B10" s="267">
        <v>0.35794081229491398</v>
      </c>
      <c r="C10" s="267">
        <v>0.36853137479954501</v>
      </c>
      <c r="D10" s="267">
        <v>0.36410500344942198</v>
      </c>
      <c r="E10" s="267">
        <v>0.35385520970127798</v>
      </c>
      <c r="F10" s="267">
        <v>0.33818581761528599</v>
      </c>
      <c r="G10" s="267">
        <v>0.52630199430199431</v>
      </c>
      <c r="H10" s="267">
        <v>0.61683843085106382</v>
      </c>
      <c r="I10" s="267">
        <v>0.72641733132140551</v>
      </c>
      <c r="J10" s="267">
        <v>0.86436136744966441</v>
      </c>
      <c r="K10" s="267">
        <v>0.94969644405897657</v>
      </c>
      <c r="L10" s="267">
        <v>0.70531724754244862</v>
      </c>
      <c r="M10" s="267">
        <v>1.1444574385699013</v>
      </c>
      <c r="N10" s="267">
        <v>1.1426562573484456</v>
      </c>
      <c r="O10" s="267">
        <v>1.1244014100627204</v>
      </c>
      <c r="P10" s="267">
        <v>1.1102790407417313</v>
      </c>
      <c r="Q10" s="267">
        <v>1.08</v>
      </c>
      <c r="R10" s="267">
        <v>0.59686186100000005</v>
      </c>
      <c r="S10" s="267">
        <v>0.26902863700000001</v>
      </c>
      <c r="T10" s="267">
        <v>0.262909059</v>
      </c>
      <c r="U10" s="267" t="s">
        <v>7</v>
      </c>
      <c r="V10" s="267" t="s">
        <v>7</v>
      </c>
    </row>
    <row r="11" spans="1:25" ht="18" customHeight="1">
      <c r="A11" s="45" t="s">
        <v>9</v>
      </c>
      <c r="B11" s="267">
        <v>0.42</v>
      </c>
      <c r="C11" s="267">
        <v>0.48</v>
      </c>
      <c r="D11" s="267">
        <v>0.52</v>
      </c>
      <c r="E11" s="267">
        <v>0.6</v>
      </c>
      <c r="F11" s="267">
        <v>0.56999999999999995</v>
      </c>
      <c r="G11" s="267">
        <v>0.62</v>
      </c>
      <c r="H11" s="267">
        <v>0.98519711028046397</v>
      </c>
      <c r="I11" s="267">
        <v>1.2893059916387799</v>
      </c>
      <c r="J11" s="267">
        <v>0.79494538887333499</v>
      </c>
      <c r="K11" s="267">
        <v>0.77088190307769799</v>
      </c>
      <c r="L11" s="267">
        <v>1.0208014433547701</v>
      </c>
      <c r="M11" s="267">
        <v>1.1278997675556801</v>
      </c>
      <c r="N11" s="267">
        <v>1.43107503298376</v>
      </c>
      <c r="O11" s="267">
        <v>0.21193505800000001</v>
      </c>
      <c r="P11" s="267">
        <v>0.11641204099999999</v>
      </c>
      <c r="Q11" s="267">
        <v>8.6364517000000002E-2</v>
      </c>
      <c r="R11" s="267">
        <v>6.5293982E-2</v>
      </c>
      <c r="S11" s="267">
        <v>9.8114361999999997E-2</v>
      </c>
      <c r="T11" s="267">
        <v>8.2631432000000005E-2</v>
      </c>
      <c r="U11" s="267">
        <v>7.0326791E-2</v>
      </c>
      <c r="V11" s="267">
        <v>6.5159598999999999E-2</v>
      </c>
    </row>
    <row r="12" spans="1:25" ht="18" customHeight="1">
      <c r="A12" s="45" t="s">
        <v>8</v>
      </c>
      <c r="B12" s="233">
        <v>22</v>
      </c>
      <c r="C12" s="233">
        <v>25.6</v>
      </c>
      <c r="D12" s="233">
        <v>27.1</v>
      </c>
      <c r="E12" s="233">
        <v>28.6</v>
      </c>
      <c r="F12" s="233">
        <v>28.9</v>
      </c>
      <c r="G12" s="233">
        <v>29</v>
      </c>
      <c r="H12" s="233">
        <v>28.9</v>
      </c>
      <c r="I12" s="233">
        <v>29.1</v>
      </c>
      <c r="J12" s="233">
        <v>29.2</v>
      </c>
      <c r="K12" s="233">
        <v>30</v>
      </c>
      <c r="L12" s="233">
        <v>31</v>
      </c>
      <c r="M12" s="233">
        <v>29.9</v>
      </c>
      <c r="N12" s="233">
        <v>27.8</v>
      </c>
      <c r="O12" s="233">
        <v>28.8</v>
      </c>
      <c r="P12" s="233">
        <v>29.5</v>
      </c>
      <c r="Q12" s="233">
        <v>30.1</v>
      </c>
      <c r="R12" s="233">
        <v>30.8</v>
      </c>
      <c r="S12" s="233">
        <v>32.700000000000003</v>
      </c>
      <c r="T12" s="233">
        <v>34.299999999999997</v>
      </c>
      <c r="U12" s="233">
        <v>36.200000000000003</v>
      </c>
      <c r="V12" s="233">
        <v>37.799999999999997</v>
      </c>
    </row>
    <row r="13" spans="1:25" ht="18" customHeight="1">
      <c r="A13" s="45" t="s">
        <v>6</v>
      </c>
      <c r="B13" s="233">
        <v>0.470939069448925</v>
      </c>
      <c r="C13" s="233">
        <v>0.46701004271415703</v>
      </c>
      <c r="D13" s="233">
        <v>0.45503596063775098</v>
      </c>
      <c r="E13" s="233">
        <v>0.39336729677472398</v>
      </c>
      <c r="F13" s="233">
        <v>0.37170272257821901</v>
      </c>
      <c r="G13" s="233">
        <v>0.31772729270800198</v>
      </c>
      <c r="H13" s="233">
        <v>0.33024826696335602</v>
      </c>
      <c r="I13" s="233">
        <v>0.35761237074719798</v>
      </c>
      <c r="J13" s="233">
        <v>0.35071128245771899</v>
      </c>
      <c r="K13" s="233">
        <v>0.36068252103026199</v>
      </c>
      <c r="L13" s="233">
        <v>0.376481914977984</v>
      </c>
      <c r="M13" s="233">
        <v>0.36824519546999901</v>
      </c>
      <c r="N13" s="233">
        <v>0.36</v>
      </c>
      <c r="O13" s="233">
        <v>0.54</v>
      </c>
      <c r="P13" s="233">
        <v>0.32</v>
      </c>
      <c r="Q13" s="233">
        <v>0.33</v>
      </c>
      <c r="R13" s="233">
        <v>0.20007097437016869</v>
      </c>
      <c r="S13" s="233">
        <v>0.17614317119077069</v>
      </c>
      <c r="T13" s="233">
        <v>0.16927332948059379</v>
      </c>
      <c r="U13" s="233">
        <v>0.1425058150078668</v>
      </c>
      <c r="V13" s="233">
        <v>0.13579165858462172</v>
      </c>
    </row>
    <row r="14" spans="1:25" ht="18" customHeight="1">
      <c r="A14" s="45" t="s">
        <v>5</v>
      </c>
      <c r="B14" s="267">
        <v>5.8049909560458</v>
      </c>
      <c r="C14" s="267">
        <v>6.07876011892618</v>
      </c>
      <c r="D14" s="267">
        <v>6.1999087985873498</v>
      </c>
      <c r="E14" s="267">
        <v>6.4293166340018901</v>
      </c>
      <c r="F14" s="267">
        <v>6.38614899267216</v>
      </c>
      <c r="G14" s="267">
        <v>6.8571888076423297</v>
      </c>
      <c r="H14" s="267">
        <v>6.6326145398944201</v>
      </c>
      <c r="I14" s="267">
        <v>6.6406017205748098</v>
      </c>
      <c r="J14" s="267">
        <v>6.8865178977928201</v>
      </c>
      <c r="K14" s="267">
        <v>6.9359523545158401</v>
      </c>
      <c r="L14" s="267">
        <v>7.2081403711024503</v>
      </c>
      <c r="M14" s="267">
        <v>7.1725157353520803</v>
      </c>
      <c r="N14" s="267">
        <v>7.5794250933768499</v>
      </c>
      <c r="O14" s="267">
        <v>7.9681676192791704</v>
      </c>
      <c r="P14" s="267">
        <v>8.0316333560000004</v>
      </c>
      <c r="Q14" s="267">
        <v>7.8839986450000001</v>
      </c>
      <c r="R14" s="267">
        <v>7.9664756040000002</v>
      </c>
      <c r="S14" s="267">
        <v>8.0347269019999992</v>
      </c>
      <c r="T14" s="267">
        <v>6.3234054960000003</v>
      </c>
      <c r="U14" s="267">
        <v>5.698869126</v>
      </c>
      <c r="V14" s="267">
        <v>5.5623488480000001</v>
      </c>
    </row>
    <row r="15" spans="1:25" ht="18" customHeight="1">
      <c r="A15" s="45" t="s">
        <v>4</v>
      </c>
      <c r="B15" s="267">
        <v>26.207028023130199</v>
      </c>
      <c r="C15" s="267">
        <v>26.6808147273778</v>
      </c>
      <c r="D15" s="267">
        <v>26.350446428571399</v>
      </c>
      <c r="E15" s="267">
        <v>25.950281655645401</v>
      </c>
      <c r="F15" s="267">
        <v>25.7385242826542</v>
      </c>
      <c r="G15" s="267">
        <v>25.629542705925999</v>
      </c>
      <c r="H15" s="267">
        <v>24.532868277752101</v>
      </c>
      <c r="I15" s="267">
        <v>26.739629302736098</v>
      </c>
      <c r="J15" s="267">
        <v>26.086854899027699</v>
      </c>
      <c r="K15" s="267">
        <v>30.295426294450401</v>
      </c>
      <c r="L15" s="267">
        <v>25.4802468850413</v>
      </c>
      <c r="M15" s="267">
        <v>32.1274416141991</v>
      </c>
      <c r="N15" s="267">
        <v>33.113836340901003</v>
      </c>
      <c r="O15" s="267">
        <v>23.91</v>
      </c>
      <c r="P15" s="267">
        <v>23.31</v>
      </c>
      <c r="Q15" s="267">
        <v>22.91</v>
      </c>
      <c r="R15" s="267">
        <v>21.769929999999999</v>
      </c>
      <c r="S15" s="267">
        <v>20.38208633</v>
      </c>
      <c r="T15" s="267">
        <v>20.896844359999999</v>
      </c>
      <c r="U15" s="267">
        <v>20.587482990000002</v>
      </c>
      <c r="V15" s="267">
        <v>19.19936551</v>
      </c>
    </row>
    <row r="16" spans="1:25" ht="18" customHeight="1">
      <c r="A16" s="45" t="s">
        <v>3</v>
      </c>
      <c r="B16" s="267">
        <v>11.09</v>
      </c>
      <c r="C16" s="267">
        <v>10.85</v>
      </c>
      <c r="D16" s="267">
        <v>10.53</v>
      </c>
      <c r="E16" s="267">
        <v>10.34</v>
      </c>
      <c r="F16" s="267">
        <v>10.27</v>
      </c>
      <c r="G16" s="267">
        <v>9.89</v>
      </c>
      <c r="H16" s="267">
        <v>9.6</v>
      </c>
      <c r="I16" s="267">
        <v>9.2799999999999994</v>
      </c>
      <c r="J16" s="267">
        <v>8.9700000000000006</v>
      </c>
      <c r="K16" s="267">
        <v>8.68</v>
      </c>
      <c r="L16" s="267">
        <v>8.43</v>
      </c>
      <c r="M16" s="267">
        <v>8.18</v>
      </c>
      <c r="N16" s="267">
        <v>7.94</v>
      </c>
      <c r="O16" s="267">
        <v>7.7</v>
      </c>
      <c r="P16" s="267">
        <v>7.4</v>
      </c>
      <c r="Q16" s="267">
        <v>7.4586134169999996</v>
      </c>
      <c r="R16" s="267">
        <v>8.0466810510000002</v>
      </c>
      <c r="S16" s="267">
        <v>8.4372822079999992</v>
      </c>
      <c r="T16" s="267">
        <v>5.7887078049999996</v>
      </c>
      <c r="U16" s="267">
        <v>3.4576328840000001</v>
      </c>
      <c r="V16" s="267">
        <v>3.538776527</v>
      </c>
    </row>
    <row r="17" spans="1:22" ht="18" customHeight="1">
      <c r="A17" s="45" t="s">
        <v>30</v>
      </c>
      <c r="B17" s="267">
        <v>0.50998936164618303</v>
      </c>
      <c r="C17" s="267">
        <v>0.50921221260441896</v>
      </c>
      <c r="D17" s="267">
        <v>0.450959400146694</v>
      </c>
      <c r="E17" s="267">
        <v>0.39960007916651502</v>
      </c>
      <c r="F17" s="267">
        <v>0.39262236223059699</v>
      </c>
      <c r="G17" s="267">
        <v>0.397517201709643</v>
      </c>
      <c r="H17" s="267">
        <v>0.38072710310332902</v>
      </c>
      <c r="I17" s="267">
        <v>0.39755591828565101</v>
      </c>
      <c r="J17" s="267">
        <v>0.29291656906448099</v>
      </c>
      <c r="K17" s="267">
        <v>0.39729590101151202</v>
      </c>
      <c r="L17" s="267">
        <v>0.38917535394772701</v>
      </c>
      <c r="M17" s="267">
        <v>0.34848177415417703</v>
      </c>
      <c r="N17" s="267">
        <v>0.37008066519212401</v>
      </c>
      <c r="O17" s="267">
        <v>0.35737158592662222</v>
      </c>
      <c r="P17" s="267">
        <v>0.33</v>
      </c>
      <c r="Q17" s="267">
        <v>0.28999999999999998</v>
      </c>
      <c r="R17" s="267">
        <v>0.24429572299999999</v>
      </c>
      <c r="S17" s="267">
        <v>0.23251593800000001</v>
      </c>
      <c r="T17" s="267">
        <v>0.220618745</v>
      </c>
      <c r="U17" s="267">
        <v>0.13151864699999999</v>
      </c>
      <c r="V17" s="267">
        <v>0.121319074</v>
      </c>
    </row>
    <row r="18" spans="1:22" ht="18" customHeight="1">
      <c r="A18" s="45" t="s">
        <v>1</v>
      </c>
      <c r="B18" s="267">
        <v>0.81679648665567095</v>
      </c>
      <c r="C18" s="267">
        <v>0.81974578521649899</v>
      </c>
      <c r="D18" s="267">
        <v>0.81988345972977295</v>
      </c>
      <c r="E18" s="267">
        <v>0.80841003885352503</v>
      </c>
      <c r="F18" s="267">
        <v>0.81947410488989803</v>
      </c>
      <c r="G18" s="267">
        <v>0.82587668426192995</v>
      </c>
      <c r="H18" s="267">
        <v>0.79511629896073299</v>
      </c>
      <c r="I18" s="267">
        <v>0.761394245094142</v>
      </c>
      <c r="J18" s="267">
        <v>0.73184846180962704</v>
      </c>
      <c r="K18" s="267">
        <v>0.71001888909130995</v>
      </c>
      <c r="L18" s="267">
        <v>0.90451439691272595</v>
      </c>
      <c r="M18" s="267">
        <v>0.636194885639355</v>
      </c>
      <c r="N18" s="267">
        <v>0.594529781482107</v>
      </c>
      <c r="O18" s="267">
        <v>0.79258884718862099</v>
      </c>
      <c r="P18" s="267">
        <v>0.75932084252095844</v>
      </c>
      <c r="Q18" s="267">
        <v>0.75</v>
      </c>
      <c r="R18" s="267">
        <v>0.61971619899999997</v>
      </c>
      <c r="S18" s="267">
        <v>0.60191298000000004</v>
      </c>
      <c r="T18" s="267">
        <v>0.57887096800000004</v>
      </c>
      <c r="U18" s="267">
        <v>0.54150852400000005</v>
      </c>
      <c r="V18" s="267">
        <v>0.39079730099999999</v>
      </c>
    </row>
    <row r="19" spans="1:22" ht="18" customHeight="1">
      <c r="A19" s="45" t="s">
        <v>0</v>
      </c>
      <c r="B19" s="233">
        <v>1.99368846515326</v>
      </c>
      <c r="C19" s="233">
        <v>2.0177948097875</v>
      </c>
      <c r="D19" s="233">
        <v>2.28314381163203</v>
      </c>
      <c r="E19" s="233">
        <v>2.3858086875114801</v>
      </c>
      <c r="F19" s="233">
        <v>2.5162969919455498</v>
      </c>
      <c r="G19" s="233">
        <v>2.60924503245089</v>
      </c>
      <c r="H19" s="233">
        <v>2.6781343939637599</v>
      </c>
      <c r="I19" s="266">
        <v>2.7641473266488998</v>
      </c>
      <c r="J19" s="266">
        <v>2.79483434302078</v>
      </c>
      <c r="K19" s="266">
        <v>3.0873516673732002</v>
      </c>
      <c r="L19" s="266">
        <v>3.0147666292220499</v>
      </c>
      <c r="M19" s="266">
        <v>2.7911984418213098</v>
      </c>
      <c r="N19" s="266">
        <v>2.3179457798172001</v>
      </c>
      <c r="O19" s="266">
        <v>2.31</v>
      </c>
      <c r="P19" s="266">
        <v>2.4700000000000002</v>
      </c>
      <c r="Q19" s="266">
        <v>2.48</v>
      </c>
      <c r="R19" s="266">
        <v>2.3199999999999998</v>
      </c>
      <c r="S19" s="266">
        <v>2</v>
      </c>
      <c r="T19" s="266">
        <v>2.04</v>
      </c>
      <c r="U19" s="266">
        <v>2.0099999999999998</v>
      </c>
      <c r="V19" s="266">
        <v>1.91</v>
      </c>
    </row>
    <row r="21" spans="1:22" ht="18" customHeight="1">
      <c r="A21" s="185" t="s">
        <v>353</v>
      </c>
      <c r="C21" s="54"/>
    </row>
    <row r="22" spans="1:22" ht="18" customHeight="1">
      <c r="A22" s="185" t="s">
        <v>570</v>
      </c>
    </row>
    <row r="23" spans="1:22" ht="18" customHeight="1">
      <c r="A23" s="185" t="s">
        <v>573</v>
      </c>
    </row>
  </sheetData>
  <mergeCells count="1">
    <mergeCell ref="B2:V2"/>
  </mergeCells>
  <hyperlinks>
    <hyperlink ref="X3" location="Content!A1" display="Back to content pag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topLeftCell="A66" workbookViewId="0">
      <selection activeCell="K77" sqref="K77"/>
    </sheetView>
  </sheetViews>
  <sheetFormatPr defaultColWidth="9.1796875" defaultRowHeight="14.5"/>
  <cols>
    <col min="1" max="16384" width="9.1796875" style="2"/>
  </cols>
  <sheetData>
    <row r="1" spans="1:12" s="49" customFormat="1" ht="14">
      <c r="B1" s="28" t="s">
        <v>17</v>
      </c>
      <c r="J1" s="49" t="s">
        <v>16</v>
      </c>
    </row>
    <row r="2" spans="1:12" s="49" customFormat="1">
      <c r="B2" s="28"/>
      <c r="L2" s="2" t="s">
        <v>16</v>
      </c>
    </row>
    <row r="3" spans="1:12" s="49" customFormat="1" ht="14">
      <c r="B3" s="29"/>
      <c r="F3" s="49" t="s">
        <v>16</v>
      </c>
    </row>
    <row r="4" spans="1:12">
      <c r="A4" s="296"/>
      <c r="B4" s="27"/>
      <c r="C4" s="296"/>
    </row>
    <row r="5" spans="1:12">
      <c r="B5" s="297"/>
    </row>
    <row r="6" spans="1:12">
      <c r="B6" s="40" t="s">
        <v>533</v>
      </c>
    </row>
    <row r="7" spans="1:12">
      <c r="B7" s="40"/>
    </row>
    <row r="8" spans="1:12">
      <c r="B8" s="31" t="s">
        <v>534</v>
      </c>
    </row>
    <row r="9" spans="1:12">
      <c r="B9" s="31"/>
    </row>
    <row r="10" spans="1:12">
      <c r="B10" s="295" t="s">
        <v>522</v>
      </c>
    </row>
    <row r="11" spans="1:12">
      <c r="B11" s="295" t="s">
        <v>523</v>
      </c>
    </row>
    <row r="12" spans="1:12">
      <c r="B12" s="295" t="s">
        <v>524</v>
      </c>
    </row>
    <row r="13" spans="1:12">
      <c r="B13" s="295" t="s">
        <v>525</v>
      </c>
    </row>
    <row r="14" spans="1:12">
      <c r="B14" s="295" t="s">
        <v>526</v>
      </c>
    </row>
    <row r="15" spans="1:12">
      <c r="B15" s="295" t="s">
        <v>527</v>
      </c>
    </row>
    <row r="16" spans="1:12">
      <c r="B16" s="295" t="s">
        <v>528</v>
      </c>
    </row>
    <row r="17" spans="2:2">
      <c r="B17" s="295" t="s">
        <v>529</v>
      </c>
    </row>
    <row r="18" spans="2:2">
      <c r="B18" s="295" t="s">
        <v>530</v>
      </c>
    </row>
    <row r="19" spans="2:2">
      <c r="B19" s="295" t="s">
        <v>531</v>
      </c>
    </row>
    <row r="20" spans="2:2">
      <c r="B20" s="295" t="s">
        <v>532</v>
      </c>
    </row>
    <row r="21" spans="2:2">
      <c r="B21" s="217"/>
    </row>
    <row r="22" spans="2:2">
      <c r="B22" s="40"/>
    </row>
    <row r="23" spans="2:2">
      <c r="B23" s="31" t="s">
        <v>545</v>
      </c>
    </row>
    <row r="24" spans="2:2">
      <c r="B24" s="31"/>
    </row>
    <row r="25" spans="2:2">
      <c r="B25" s="295" t="s">
        <v>535</v>
      </c>
    </row>
    <row r="26" spans="2:2">
      <c r="B26" s="295" t="s">
        <v>536</v>
      </c>
    </row>
    <row r="27" spans="2:2">
      <c r="B27" s="295" t="s">
        <v>537</v>
      </c>
    </row>
    <row r="28" spans="2:2">
      <c r="B28" s="295" t="s">
        <v>538</v>
      </c>
    </row>
    <row r="29" spans="2:2">
      <c r="B29" s="295" t="s">
        <v>539</v>
      </c>
    </row>
    <row r="30" spans="2:2">
      <c r="B30" s="295" t="s">
        <v>540</v>
      </c>
    </row>
    <row r="31" spans="2:2">
      <c r="B31" s="295" t="s">
        <v>541</v>
      </c>
    </row>
    <row r="32" spans="2:2">
      <c r="B32" s="295" t="s">
        <v>542</v>
      </c>
    </row>
    <row r="33" spans="1:3">
      <c r="B33" s="295" t="s">
        <v>543</v>
      </c>
    </row>
    <row r="34" spans="1:3">
      <c r="B34" s="295" t="s">
        <v>544</v>
      </c>
    </row>
    <row r="35" spans="1:3" s="49" customFormat="1">
      <c r="A35" s="2"/>
      <c r="B35" s="29"/>
      <c r="C35" s="2"/>
    </row>
    <row r="36" spans="1:3" s="49" customFormat="1">
      <c r="A36" s="2"/>
      <c r="B36" s="31" t="s">
        <v>546</v>
      </c>
      <c r="C36" s="2"/>
    </row>
    <row r="37" spans="1:3" s="49" customFormat="1">
      <c r="A37" s="2"/>
      <c r="B37" s="29"/>
      <c r="C37" s="2"/>
    </row>
    <row r="38" spans="1:3" s="49" customFormat="1">
      <c r="A38" s="2"/>
      <c r="B38" s="295" t="s">
        <v>559</v>
      </c>
      <c r="C38" s="2"/>
    </row>
    <row r="39" spans="1:3" s="49" customFormat="1">
      <c r="A39" s="2"/>
      <c r="B39" s="295" t="s">
        <v>548</v>
      </c>
      <c r="C39" s="2"/>
    </row>
    <row r="40" spans="1:3" s="49" customFormat="1">
      <c r="A40" s="2"/>
      <c r="B40" s="295" t="s">
        <v>589</v>
      </c>
      <c r="C40" s="2"/>
    </row>
    <row r="41" spans="1:3" s="49" customFormat="1">
      <c r="A41" s="2"/>
      <c r="B41" s="295" t="s">
        <v>549</v>
      </c>
      <c r="C41" s="2"/>
    </row>
    <row r="42" spans="1:3" s="49" customFormat="1">
      <c r="A42" s="2"/>
      <c r="B42" s="295" t="s">
        <v>602</v>
      </c>
      <c r="C42" s="2"/>
    </row>
    <row r="43" spans="1:3" s="49" customFormat="1">
      <c r="A43" s="2"/>
      <c r="B43" s="295" t="s">
        <v>603</v>
      </c>
      <c r="C43" s="2"/>
    </row>
    <row r="44" spans="1:3" s="49" customFormat="1">
      <c r="A44" s="2"/>
      <c r="B44" s="295" t="s">
        <v>550</v>
      </c>
      <c r="C44" s="2"/>
    </row>
    <row r="45" spans="1:3" s="49" customFormat="1">
      <c r="A45" s="2"/>
      <c r="B45" s="295" t="s">
        <v>551</v>
      </c>
      <c r="C45" s="2"/>
    </row>
    <row r="46" spans="1:3" s="49" customFormat="1">
      <c r="A46" s="2"/>
      <c r="B46" s="295" t="s">
        <v>552</v>
      </c>
      <c r="C46" s="2"/>
    </row>
    <row r="47" spans="1:3" s="49" customFormat="1">
      <c r="A47" s="2"/>
      <c r="B47" s="298" t="s">
        <v>604</v>
      </c>
      <c r="C47" s="2"/>
    </row>
    <row r="48" spans="1:3" s="49" customFormat="1">
      <c r="A48" s="2"/>
      <c r="B48" s="299" t="s">
        <v>605</v>
      </c>
      <c r="C48" s="2"/>
    </row>
    <row r="49" spans="1:3" s="49" customFormat="1">
      <c r="A49" s="2"/>
      <c r="B49" s="295" t="s">
        <v>553</v>
      </c>
      <c r="C49" s="2"/>
    </row>
    <row r="50" spans="1:3" s="49" customFormat="1">
      <c r="A50" s="2"/>
      <c r="B50" s="300" t="s">
        <v>595</v>
      </c>
      <c r="C50" s="2"/>
    </row>
    <row r="51" spans="1:3" s="49" customFormat="1">
      <c r="A51" s="2"/>
      <c r="B51" s="301" t="s">
        <v>554</v>
      </c>
      <c r="C51" s="2"/>
    </row>
    <row r="52" spans="1:3" s="49" customFormat="1">
      <c r="A52" s="2"/>
      <c r="B52" s="302" t="s">
        <v>591</v>
      </c>
      <c r="C52" s="2"/>
    </row>
    <row r="53" spans="1:3" s="49" customFormat="1">
      <c r="A53" s="2"/>
      <c r="B53" s="295" t="s">
        <v>606</v>
      </c>
      <c r="C53" s="2"/>
    </row>
    <row r="54" spans="1:3" s="49" customFormat="1">
      <c r="A54" s="2"/>
      <c r="B54" s="295" t="s">
        <v>592</v>
      </c>
      <c r="C54" s="2"/>
    </row>
    <row r="55" spans="1:3" s="49" customFormat="1">
      <c r="A55" s="2"/>
      <c r="B55" s="302" t="s">
        <v>555</v>
      </c>
      <c r="C55" s="2"/>
    </row>
    <row r="56" spans="1:3" s="49" customFormat="1">
      <c r="A56" s="2"/>
      <c r="B56" s="302" t="s">
        <v>556</v>
      </c>
      <c r="C56" s="2"/>
    </row>
    <row r="57" spans="1:3" s="49" customFormat="1">
      <c r="A57" s="2"/>
      <c r="B57" s="302" t="s">
        <v>557</v>
      </c>
      <c r="C57" s="2"/>
    </row>
    <row r="58" spans="1:3" s="49" customFormat="1">
      <c r="A58" s="2"/>
      <c r="B58" s="302" t="s">
        <v>558</v>
      </c>
      <c r="C58" s="2"/>
    </row>
    <row r="59" spans="1:3" s="49" customFormat="1">
      <c r="A59" s="2"/>
      <c r="B59" s="302" t="s">
        <v>607</v>
      </c>
      <c r="C59" s="2"/>
    </row>
    <row r="60" spans="1:3" s="49" customFormat="1">
      <c r="A60" s="2"/>
      <c r="B60" s="239"/>
      <c r="C60" s="2"/>
    </row>
    <row r="61" spans="1:3" s="49" customFormat="1">
      <c r="A61" s="2"/>
      <c r="B61" s="239"/>
      <c r="C61" s="2"/>
    </row>
    <row r="62" spans="1:3" s="49" customFormat="1">
      <c r="A62" s="2"/>
      <c r="B62" s="31" t="s">
        <v>561</v>
      </c>
      <c r="C62" s="2"/>
    </row>
    <row r="63" spans="1:3" s="49" customFormat="1">
      <c r="A63" s="2"/>
      <c r="B63" s="239"/>
      <c r="C63" s="2"/>
    </row>
    <row r="64" spans="1:3" s="49" customFormat="1">
      <c r="A64" s="2"/>
      <c r="B64" s="295" t="s">
        <v>562</v>
      </c>
      <c r="C64" s="2"/>
    </row>
    <row r="65" spans="1:3" s="49" customFormat="1">
      <c r="A65" s="2"/>
      <c r="B65" s="295" t="s">
        <v>563</v>
      </c>
      <c r="C65" s="2"/>
    </row>
    <row r="66" spans="1:3" s="49" customFormat="1">
      <c r="A66" s="2"/>
      <c r="B66" s="295" t="s">
        <v>564</v>
      </c>
      <c r="C66" s="2"/>
    </row>
    <row r="67" spans="1:3" s="49" customFormat="1">
      <c r="A67" s="2"/>
      <c r="B67" s="295" t="s">
        <v>565</v>
      </c>
      <c r="C67" s="2"/>
    </row>
    <row r="68" spans="1:3" s="49" customFormat="1">
      <c r="A68" s="2"/>
      <c r="B68" s="295" t="s">
        <v>566</v>
      </c>
      <c r="C68" s="2"/>
    </row>
    <row r="69" spans="1:3" s="49" customFormat="1">
      <c r="A69" s="2"/>
      <c r="B69" s="295" t="s">
        <v>567</v>
      </c>
      <c r="C69" s="2"/>
    </row>
    <row r="70" spans="1:3" s="49" customFormat="1">
      <c r="A70" s="2"/>
      <c r="B70" s="295" t="s">
        <v>608</v>
      </c>
      <c r="C70" s="2"/>
    </row>
    <row r="71" spans="1:3" s="49" customFormat="1">
      <c r="A71" s="2"/>
      <c r="B71" s="295" t="s">
        <v>568</v>
      </c>
      <c r="C71" s="2"/>
    </row>
    <row r="72" spans="1:3" s="49" customFormat="1">
      <c r="A72" s="2"/>
      <c r="B72" s="295" t="s">
        <v>594</v>
      </c>
      <c r="C72" s="2"/>
    </row>
    <row r="73" spans="1:3" s="49" customFormat="1">
      <c r="A73" s="2"/>
      <c r="B73" s="239"/>
      <c r="C73" s="2"/>
    </row>
  </sheetData>
  <hyperlinks>
    <hyperlink ref="B10" location="'3.1.1'!A1" display="Table 3.1.1 Total Road Network in SADC, Km, 1990-2020, Selected Years "/>
    <hyperlink ref="B11" location="'3.1.2'!A1" display="Table 3.1.2  Motor Vehicle Fleet in SADC,  2007-2020"/>
    <hyperlink ref="B12" location="'3.1.3'!A1" display="Table 3.1.3  Motor Vehicle Fleet in SADC, Per Thousand People, 2000-2020"/>
    <hyperlink ref="B13" location="'3.1.4'!A1" display="Table 3.1.4  Passenger Car Fleet in SADC, Per Thousand People, 2000-2020"/>
    <hyperlink ref="B14" location="'3.1.5'!A1" display="Table 3.1.5  Railway Line Route Length in SADC, Total Route-Km, 1980-2020"/>
    <hyperlink ref="B15" location="'3.1.6'!A1" display="Table 3.1.6 Passengers Carried through SADC Railways,  Million Passenger-Km, 1980-2020"/>
    <hyperlink ref="B16" location="'3.1.7'!A1" display="Table 3.1.7 Goods Transported through SADC Railways, Tons, 2007-2020"/>
    <hyperlink ref="B17" location="'3.1.8'!A1" display="Table 3.1.8 Goods Transported through SADC Railways,  Million Ton-Km, 1980-2020"/>
    <hyperlink ref="B18" location="'3.1.9 '!A1" display="Table 3.1.9 Air Transport - Freight in SADC, Million Ton-Km, 1980-2020"/>
    <hyperlink ref="B19" location="'3.1.10'!A1" display="Table 3.1.10 Air Transport - Passengers Carried in SADC, Number, 1980-2020"/>
    <hyperlink ref="B20" location="'3.1.11'!A1" display="Table 3.1.11 Air Tansport - Registered Carrier Departures Worldwide of SADC, Number, 1980-2020"/>
    <hyperlink ref="B25" location="'3.2.1 '!A1" display="Table 3.2.1  Telecommunication Services - Fixed Telephone Lines in SADC, Number, 2000-2020"/>
    <hyperlink ref="B26" location="'3.2.2'!A1" display="Table 3.2.2  Telecommunication Services - Fixed Telephone Lines, Per 100 Inhabitants in SADC, 2000-2020"/>
    <hyperlink ref="B27" location="'3.2.3'!A1" display="Table 3.2.3  Internet Services - Fixed broadband, Number of  Subscriptions in SADC, 2002-2020"/>
    <hyperlink ref="B28" location="'3.2.4'!A1" display="Table 3.2.4  Internet Services - Fixed broadband, Density Per  100 Inhabitants in SADC, 2002-2020"/>
    <hyperlink ref="B29" location="'3.2.5'!A1" display="Table 3.2.5  Internet Services - Fixed Internet Subscriptions, Number of  Subscriptions in SADC, 2000  - 2020"/>
    <hyperlink ref="B30" location="'3.2.6'!A1" display="Table 3.2.6  Internet Services - Fixed Internet Subscriptions, Density Per  100 Inhabitants in SADC, 2000  - 2020"/>
    <hyperlink ref="B31" location="'3.2.7'!A1" display="Table 3.2.7  Internet Users Per 100 Inhabitants in SADC, 2000-2020"/>
    <hyperlink ref="B32" location="'3.2.8'!A1" display="Table 3.2.8 Mobile Cellular Subscribers, Number of  Subscriptions in SADC, 2000-2020"/>
    <hyperlink ref="B33" location="'3.2.9'!A1" display="Table 3.2.9 Mobile Cellular Subscribers, Density Per  100 Inhabitants in SADC, 2000-2020"/>
    <hyperlink ref="B34" location="'3.2.10'!A1" display="Table 3.2.10 Individuals using the Internet (% of population), 2000-2020"/>
    <hyperlink ref="B38" location="'3.3.1'!A1" display="Table 3.3.1  Energy production in SADC, kt of oil equivalent, 1980 -2015"/>
    <hyperlink ref="B39" location="'3.3.2'!A1" display="Table 3.3.2 Total Electricity Production in SADC,  Million Kilowatt-Hour, 1990-2020"/>
    <hyperlink ref="B40" location="'3.3.3'!A1" display="Table 3.3.3 Total Energy supply,  Petajoules, 1990-2020"/>
    <hyperlink ref="B41" location="'3.3.4'!A1" display="Table 3.3.4  Total Net Installed Capacity of  Electricity Power Plants in SADC,   Thousand Kilowatt, 1990 - 2020"/>
    <hyperlink ref="B42" location="'3.3.5 '!A1" display="Table 3.3.5  Energy use (kg of oil equivalent) in SADC per $1 000 GDP (constant 2017 PPP), 1990-2020"/>
    <hyperlink ref="B43" location="'3.3.6'!A1" display="Table 3.3.6 GDP per unit of energy use (constant 2017 PPP $ per kg of oil equivalent) in SADC, 1990-2020"/>
    <hyperlink ref="B44" location="'3.3.7'!A1" display="Table 3.3.7 Energy Consumption in SADC, Total and Per Capita, by Source of Commercial Energy, 2000-2020"/>
    <hyperlink ref="B45" location="'3.3.8'!A1" display="Table 3.3.8  Energy Consumption Per Capita, kWh 2018"/>
    <hyperlink ref="B46" location="'3.3.9'!A1" display="Table 3.3.9 Total Energy Use in SADC, Kt of Oil Equivalent, 1980 -2020"/>
    <hyperlink ref="B47" location="'3.3.10'!A1" display="Table 3.3.10  Total Energy Use Per Capita in SADC, Kg of Oil Equivalent, 1980 - 2020"/>
    <hyperlink ref="B48" location="'3.3.11'!A1" display="Table 3.3.11 Percentage of Population in SADC With Access to Electricity, 2009 - 2020"/>
    <hyperlink ref="B49" location="'3.3.12'!A1" display="Table 3.3.12  Fuels Used in SADC for Cooking and Access to Modern Fuels in SADC, Percent Total  Population, Latest Year "/>
    <hyperlink ref="B50" location="'3.3.13'!A1" display="Table 3.3.13 Consumer Price Indices in SADC for Energy, 2000 - 2020"/>
    <hyperlink ref="B51" location="'3.3.14'!A1" display="Table 3.3.14 Electricity Tariffs in SADC by Type of Customer, US $ , 2001 -2020"/>
    <hyperlink ref="B52" location="'3.3.15'!A1" display="Table 3.3.15 Pump prices for gasoline in SADC in US cents per litre, 1991 - 2020 Selected Years"/>
    <hyperlink ref="B53" location="'3.3.16'!A1" display="Table 3.3.16 Pump prices for diesel in SADC in US cents per litre, 1991-20120, Selected Years"/>
    <hyperlink ref="B54" location="'3.3.17'!A1" display="Table 3.3.17  Price for Kerosene in SADC, US $ per litre, 2000 - 2020"/>
    <hyperlink ref="B55" location="'3.3.18'!A1" display="Table 3.3.18 Electricity consumption (Million Kilowatt-hours) in SADC, 2000-2020"/>
    <hyperlink ref="B56" location="'3.3.19'!A1" display="Table 3.3.19 Electricity consumption by industry and construction (Million Kilowatt-hours) in SADC, 2000-2020"/>
    <hyperlink ref="B57" location="'3.3.20'!A1" display="Table 3.3.20 Electricity consumption by households (Million Kilowatt-hours) in SADC, 2000-2020"/>
    <hyperlink ref="B58" location="'3.3.21'!A1" display="Table 3.3.21 Electricity Imports  (Million Kilowatt-hours) in SADC, 2000-2020"/>
    <hyperlink ref="B59" location="'3.3.22'!A1" display="Table 3.3.22 Electricity Exports  (Million Kilowatt-hours) in SADC, 2000-2020"/>
    <hyperlink ref="B64" location="'3.4.1'!A1" display="Table 3.4.1 Total Annual Renewable Water Resources Available in SADC, 1990 - 2020, Selected years"/>
    <hyperlink ref="B65" location="'3.4.2'!A1" display="Table 3.4.2 Total annual renewable internal water resources per capita in SADC, 1982 -  2020, Selected years"/>
    <hyperlink ref="B66" location="'3.4.3'!A1" display="Table 3.4.3 Total Annual Freshwater Withdrawals in SADC, Billion Cubic Meter, 1987 - 2020, Selected Years"/>
    <hyperlink ref="B67" location="'3.4.4'!A1" display="Table 3.4.4 Percentage of Total Annual Freshwater Withdrawals Used for Domestic Use in SADC, 1987 - 2020, Selected Years "/>
    <hyperlink ref="B68" location="'3.4.5'!A1" display="Table 3.4.5  Percentage of Total Annual Freshwater Withdrawals Used for Agriculture (Irrigation) in SADC, 1987 - 2020, Selected Years"/>
    <hyperlink ref="B69" location="'3.4.6'!A1" display="Table 3.4.6  Percentage of Total Annual Freshwater Withdrawals Used for Industry in SADC, 1987 - 2020, Selected Years"/>
    <hyperlink ref="B70" location="'3.4.7'!A1" display="Table 3.4.7  Percentage  Population Connected to Public Water Supply in SADC, (%), 1988 - 2020"/>
    <hyperlink ref="B71" location="'3.4.8'!A1" display="Table 3.4.8   Water Tariffs in SADC, US $ per m3, 2001 - 2020"/>
    <hyperlink ref="B72" location="'3.4.9'!A1" display="Table 3.4.9  Consumer Price Indices for Water in SADC, 2000 -202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opLeftCell="A13" zoomScale="98" zoomScaleNormal="98" workbookViewId="0">
      <selection activeCell="I22" sqref="I22"/>
    </sheetView>
  </sheetViews>
  <sheetFormatPr defaultColWidth="9.1796875" defaultRowHeight="18" customHeight="1"/>
  <cols>
    <col min="1" max="1" width="33.81640625" style="47" customWidth="1"/>
    <col min="2" max="11" width="9.7265625" style="47" customWidth="1"/>
    <col min="12" max="12" width="10.36328125" style="47" bestFit="1" customWidth="1"/>
    <col min="13" max="19" width="10.36328125" style="47" customWidth="1"/>
    <col min="20" max="20" width="10.36328125" style="47" bestFit="1" customWidth="1"/>
    <col min="21" max="16384" width="9.1796875" style="47"/>
  </cols>
  <sheetData>
    <row r="1" spans="1:22" s="28" customFormat="1" ht="18" customHeight="1">
      <c r="A1" s="28" t="s">
        <v>537</v>
      </c>
    </row>
    <row r="2" spans="1:22" s="89" customFormat="1" ht="18" customHeight="1">
      <c r="A2" s="191"/>
      <c r="B2" s="313"/>
      <c r="C2" s="313"/>
      <c r="D2" s="313"/>
      <c r="E2" s="313"/>
      <c r="F2" s="313"/>
      <c r="G2" s="313"/>
      <c r="H2" s="313"/>
      <c r="I2" s="313"/>
      <c r="J2" s="313"/>
      <c r="K2" s="313"/>
      <c r="L2" s="313"/>
      <c r="M2" s="313"/>
      <c r="N2" s="313"/>
      <c r="O2" s="313"/>
      <c r="P2" s="313"/>
      <c r="Q2" s="313"/>
      <c r="R2" s="313"/>
      <c r="S2" s="313"/>
      <c r="T2" s="313"/>
    </row>
    <row r="3" spans="1:22" s="89" customFormat="1" ht="18" customHeight="1">
      <c r="A3" s="191" t="s">
        <v>15</v>
      </c>
      <c r="B3" s="21">
        <v>2002</v>
      </c>
      <c r="C3" s="21">
        <v>2003</v>
      </c>
      <c r="D3" s="21">
        <v>2004</v>
      </c>
      <c r="E3" s="21">
        <v>2005</v>
      </c>
      <c r="F3" s="21">
        <v>2006</v>
      </c>
      <c r="G3" s="21">
        <v>2007</v>
      </c>
      <c r="H3" s="21">
        <v>2008</v>
      </c>
      <c r="I3" s="21">
        <v>2009</v>
      </c>
      <c r="J3" s="21">
        <v>2010</v>
      </c>
      <c r="K3" s="21">
        <v>2011</v>
      </c>
      <c r="L3" s="21">
        <v>2012</v>
      </c>
      <c r="M3" s="21">
        <v>2013</v>
      </c>
      <c r="N3" s="21">
        <v>2014</v>
      </c>
      <c r="O3" s="21">
        <v>2015</v>
      </c>
      <c r="P3" s="21">
        <v>2016</v>
      </c>
      <c r="Q3" s="21">
        <v>2017</v>
      </c>
      <c r="R3" s="21">
        <v>2018</v>
      </c>
      <c r="S3" s="21">
        <v>2019</v>
      </c>
      <c r="T3" s="21">
        <v>2020</v>
      </c>
      <c r="V3" s="46" t="s">
        <v>521</v>
      </c>
    </row>
    <row r="4" spans="1:22" s="89" customFormat="1" ht="18" customHeight="1">
      <c r="A4" s="45" t="s">
        <v>14</v>
      </c>
      <c r="B4" s="252"/>
      <c r="C4" s="252"/>
      <c r="D4" s="252"/>
      <c r="E4" s="252"/>
      <c r="F4" s="252">
        <v>7458</v>
      </c>
      <c r="G4" s="252">
        <v>11700</v>
      </c>
      <c r="H4" s="252">
        <v>15942</v>
      </c>
      <c r="I4" s="252">
        <v>20000</v>
      </c>
      <c r="J4" s="252">
        <v>20000</v>
      </c>
      <c r="K4" s="252">
        <v>25000</v>
      </c>
      <c r="L4" s="252">
        <v>42344</v>
      </c>
      <c r="M4" s="252">
        <v>47704</v>
      </c>
      <c r="N4" s="234">
        <v>87750</v>
      </c>
      <c r="O4" s="234">
        <v>153571</v>
      </c>
      <c r="P4" s="234">
        <v>84724</v>
      </c>
      <c r="Q4" s="234">
        <v>96919</v>
      </c>
      <c r="R4" s="234">
        <v>109561</v>
      </c>
      <c r="S4" s="234">
        <v>119068</v>
      </c>
      <c r="T4" s="234">
        <v>230610</v>
      </c>
    </row>
    <row r="5" spans="1:22" s="89" customFormat="1" ht="18" customHeight="1">
      <c r="A5" s="45" t="s">
        <v>13</v>
      </c>
      <c r="B5" s="252"/>
      <c r="C5" s="252"/>
      <c r="D5" s="252"/>
      <c r="E5" s="252">
        <v>1600</v>
      </c>
      <c r="F5" s="252">
        <v>1800</v>
      </c>
      <c r="G5" s="252">
        <v>3540</v>
      </c>
      <c r="H5" s="252">
        <v>8900</v>
      </c>
      <c r="I5" s="252">
        <v>10000</v>
      </c>
      <c r="J5" s="252">
        <v>11978</v>
      </c>
      <c r="K5" s="252">
        <v>15707</v>
      </c>
      <c r="L5" s="252">
        <v>18838</v>
      </c>
      <c r="M5" s="252">
        <v>21590</v>
      </c>
      <c r="N5" s="252">
        <v>27867</v>
      </c>
      <c r="O5" s="252">
        <v>36845</v>
      </c>
      <c r="P5" s="234">
        <v>59057</v>
      </c>
      <c r="Q5" s="234">
        <v>32434</v>
      </c>
      <c r="R5" s="234">
        <v>40044</v>
      </c>
      <c r="S5" s="234">
        <v>49295</v>
      </c>
      <c r="T5" s="234">
        <v>71898</v>
      </c>
      <c r="V5" s="28"/>
    </row>
    <row r="6" spans="1:22" s="89" customFormat="1" ht="18" customHeight="1">
      <c r="A6" s="45" t="s">
        <v>497</v>
      </c>
      <c r="B6" s="252"/>
      <c r="C6" s="252"/>
      <c r="D6" s="252"/>
      <c r="E6" s="252"/>
      <c r="F6" s="252"/>
      <c r="G6" s="234">
        <v>82</v>
      </c>
      <c r="H6" s="234">
        <v>110</v>
      </c>
      <c r="I6" s="234">
        <v>66</v>
      </c>
      <c r="J6" s="234">
        <v>329</v>
      </c>
      <c r="K6" s="234">
        <v>400</v>
      </c>
      <c r="L6" s="234">
        <v>1233</v>
      </c>
      <c r="M6" s="234">
        <v>1300</v>
      </c>
      <c r="N6" s="234">
        <v>1583</v>
      </c>
      <c r="O6" s="234">
        <v>1600</v>
      </c>
      <c r="P6" s="234">
        <v>1634</v>
      </c>
      <c r="Q6" s="234">
        <v>1644</v>
      </c>
      <c r="R6" s="234">
        <v>1531</v>
      </c>
      <c r="S6" s="234">
        <v>1255</v>
      </c>
      <c r="T6" s="234">
        <v>912</v>
      </c>
      <c r="V6" s="28"/>
    </row>
    <row r="7" spans="1:22" s="89" customFormat="1" ht="18" customHeight="1">
      <c r="A7" s="45" t="s">
        <v>37</v>
      </c>
      <c r="B7" s="252"/>
      <c r="C7" s="252">
        <v>1000</v>
      </c>
      <c r="D7" s="252">
        <v>1450</v>
      </c>
      <c r="E7" s="252">
        <v>1500</v>
      </c>
      <c r="F7" s="252">
        <v>1500</v>
      </c>
      <c r="G7" s="252">
        <v>1500</v>
      </c>
      <c r="H7" s="252">
        <v>1500</v>
      </c>
      <c r="I7" s="252">
        <v>6799</v>
      </c>
      <c r="J7" s="252" t="s">
        <v>7</v>
      </c>
      <c r="K7" s="252" t="s">
        <v>7</v>
      </c>
      <c r="L7" s="252" t="s">
        <v>7</v>
      </c>
      <c r="M7" s="234">
        <v>450</v>
      </c>
      <c r="N7" s="234">
        <v>500</v>
      </c>
      <c r="O7" s="234">
        <v>1000</v>
      </c>
      <c r="P7" s="234">
        <v>1000</v>
      </c>
      <c r="Q7" s="234">
        <v>1000</v>
      </c>
      <c r="R7" s="234">
        <v>4620</v>
      </c>
      <c r="S7" s="234">
        <v>11900</v>
      </c>
      <c r="T7" s="252" t="s">
        <v>7</v>
      </c>
    </row>
    <row r="8" spans="1:22" s="89" customFormat="1" ht="18" customHeight="1">
      <c r="A8" s="45" t="s">
        <v>496</v>
      </c>
      <c r="B8" s="252"/>
      <c r="C8" s="252"/>
      <c r="D8" s="252"/>
      <c r="E8" s="252"/>
      <c r="F8" s="252"/>
      <c r="G8" s="252"/>
      <c r="H8" s="252">
        <v>772</v>
      </c>
      <c r="I8" s="252">
        <v>1504</v>
      </c>
      <c r="J8" s="252">
        <v>1626</v>
      </c>
      <c r="K8" s="252">
        <v>2778</v>
      </c>
      <c r="L8" s="252">
        <v>3271</v>
      </c>
      <c r="M8" s="252">
        <v>5306</v>
      </c>
      <c r="N8" s="252">
        <v>5100</v>
      </c>
      <c r="O8" s="252">
        <v>5704</v>
      </c>
      <c r="P8" s="234">
        <v>7000</v>
      </c>
      <c r="Q8" s="234">
        <v>8000</v>
      </c>
      <c r="R8" s="252" t="s">
        <v>7</v>
      </c>
      <c r="S8" s="252" t="s">
        <v>7</v>
      </c>
      <c r="T8" s="252" t="s">
        <v>7</v>
      </c>
    </row>
    <row r="9" spans="1:22" s="89" customFormat="1" ht="18" customHeight="1">
      <c r="A9" s="45" t="s">
        <v>11</v>
      </c>
      <c r="B9" s="252">
        <v>0</v>
      </c>
      <c r="C9" s="252">
        <v>22</v>
      </c>
      <c r="D9" s="252">
        <v>40</v>
      </c>
      <c r="E9" s="252">
        <v>74</v>
      </c>
      <c r="F9" s="252">
        <v>102</v>
      </c>
      <c r="G9" s="252">
        <v>53</v>
      </c>
      <c r="H9" s="252">
        <v>38</v>
      </c>
      <c r="I9" s="252">
        <v>53</v>
      </c>
      <c r="J9" s="252">
        <v>53</v>
      </c>
      <c r="K9" s="252">
        <v>1047</v>
      </c>
      <c r="L9" s="252">
        <v>3303</v>
      </c>
      <c r="M9" s="252">
        <v>3373</v>
      </c>
      <c r="N9" s="252">
        <v>2341</v>
      </c>
      <c r="O9" s="252">
        <v>2338</v>
      </c>
      <c r="P9" s="234">
        <v>2230</v>
      </c>
      <c r="Q9" s="234">
        <v>4821</v>
      </c>
      <c r="R9" s="234">
        <v>5763</v>
      </c>
      <c r="S9" s="234">
        <v>4618</v>
      </c>
      <c r="T9" s="234">
        <v>5060</v>
      </c>
    </row>
    <row r="10" spans="1:22" s="89" customFormat="1" ht="18" customHeight="1">
      <c r="A10" s="45" t="s">
        <v>10</v>
      </c>
      <c r="B10" s="252">
        <v>0</v>
      </c>
      <c r="C10" s="252">
        <v>0</v>
      </c>
      <c r="D10" s="252">
        <v>0</v>
      </c>
      <c r="E10" s="252">
        <v>6678</v>
      </c>
      <c r="F10" s="252">
        <v>6080</v>
      </c>
      <c r="G10" s="252">
        <v>7305</v>
      </c>
      <c r="H10" s="252">
        <v>708</v>
      </c>
      <c r="I10" s="252">
        <v>8406</v>
      </c>
      <c r="J10" s="252">
        <v>13600</v>
      </c>
      <c r="K10" s="252">
        <v>17719</v>
      </c>
      <c r="L10" s="252">
        <v>22350</v>
      </c>
      <c r="M10" s="252">
        <v>24009</v>
      </c>
      <c r="N10" s="252">
        <v>24835</v>
      </c>
      <c r="O10" s="252">
        <v>25112</v>
      </c>
      <c r="P10" s="234">
        <v>26385</v>
      </c>
      <c r="Q10" s="234">
        <v>25062</v>
      </c>
      <c r="R10" s="234">
        <v>27211</v>
      </c>
      <c r="S10" s="252" t="s">
        <v>7</v>
      </c>
      <c r="T10" s="252" t="s">
        <v>7</v>
      </c>
    </row>
    <row r="11" spans="1:22" s="89" customFormat="1" ht="18" customHeight="1">
      <c r="A11" s="45" t="s">
        <v>9</v>
      </c>
      <c r="B11" s="252"/>
      <c r="C11" s="252">
        <v>69</v>
      </c>
      <c r="D11" s="252">
        <v>138</v>
      </c>
      <c r="E11" s="252">
        <v>404</v>
      </c>
      <c r="F11" s="252"/>
      <c r="G11" s="252">
        <v>934</v>
      </c>
      <c r="H11" s="252">
        <v>986</v>
      </c>
      <c r="I11" s="252">
        <v>1034</v>
      </c>
      <c r="J11" s="252">
        <v>1085</v>
      </c>
      <c r="K11" s="252">
        <v>1140</v>
      </c>
      <c r="L11" s="252">
        <v>1197</v>
      </c>
      <c r="M11" s="234">
        <v>8777</v>
      </c>
      <c r="N11" s="234">
        <v>8561</v>
      </c>
      <c r="O11" s="234">
        <v>5855</v>
      </c>
      <c r="P11" s="234">
        <v>8692</v>
      </c>
      <c r="Q11" s="234">
        <v>10816</v>
      </c>
      <c r="R11" s="234">
        <v>11358</v>
      </c>
      <c r="S11" s="234">
        <v>11358</v>
      </c>
      <c r="T11" s="234">
        <v>12255</v>
      </c>
    </row>
    <row r="12" spans="1:22" s="89" customFormat="1" ht="18" customHeight="1">
      <c r="A12" s="45" t="s">
        <v>8</v>
      </c>
      <c r="B12" s="234">
        <v>300</v>
      </c>
      <c r="C12" s="234">
        <v>1200</v>
      </c>
      <c r="D12" s="234">
        <v>2800</v>
      </c>
      <c r="E12" s="234">
        <v>8300</v>
      </c>
      <c r="F12" s="234">
        <v>26000</v>
      </c>
      <c r="G12" s="234">
        <v>40600</v>
      </c>
      <c r="H12" s="234">
        <v>52500</v>
      </c>
      <c r="I12" s="234">
        <v>72800</v>
      </c>
      <c r="J12" s="234">
        <v>81000</v>
      </c>
      <c r="K12" s="234">
        <v>118200</v>
      </c>
      <c r="L12" s="234">
        <v>141000</v>
      </c>
      <c r="M12" s="234">
        <v>162400</v>
      </c>
      <c r="N12" s="234">
        <v>182000</v>
      </c>
      <c r="O12" s="234">
        <v>197400</v>
      </c>
      <c r="P12" s="234">
        <v>212600</v>
      </c>
      <c r="Q12" s="234">
        <v>246000</v>
      </c>
      <c r="R12" s="234">
        <v>274200</v>
      </c>
      <c r="S12" s="234">
        <v>307200</v>
      </c>
      <c r="T12" s="234">
        <v>323200</v>
      </c>
    </row>
    <row r="13" spans="1:22" s="89" customFormat="1" ht="18" customHeight="1">
      <c r="A13" s="45" t="s">
        <v>6</v>
      </c>
      <c r="B13" s="252"/>
      <c r="C13" s="252"/>
      <c r="D13" s="252"/>
      <c r="E13" s="252"/>
      <c r="F13" s="252" t="s">
        <v>7</v>
      </c>
      <c r="G13" s="252">
        <v>5743</v>
      </c>
      <c r="H13" s="252">
        <v>10191</v>
      </c>
      <c r="I13" s="252">
        <v>12502</v>
      </c>
      <c r="J13" s="252">
        <v>14633</v>
      </c>
      <c r="K13" s="252">
        <v>19248</v>
      </c>
      <c r="L13" s="252">
        <v>18342</v>
      </c>
      <c r="M13" s="252">
        <v>19287</v>
      </c>
      <c r="N13" s="252">
        <v>24721</v>
      </c>
      <c r="O13" s="252">
        <v>22298</v>
      </c>
      <c r="P13" s="234">
        <v>46599</v>
      </c>
      <c r="Q13" s="234">
        <v>61641</v>
      </c>
      <c r="R13" s="234">
        <v>70142</v>
      </c>
      <c r="S13" s="234">
        <v>69975</v>
      </c>
      <c r="T13" s="234" t="s">
        <v>498</v>
      </c>
    </row>
    <row r="14" spans="1:22" s="89" customFormat="1" ht="18" customHeight="1">
      <c r="A14" s="45" t="s">
        <v>5</v>
      </c>
      <c r="B14" s="252"/>
      <c r="C14" s="252"/>
      <c r="D14" s="252"/>
      <c r="E14" s="252">
        <v>134</v>
      </c>
      <c r="F14" s="252">
        <v>198</v>
      </c>
      <c r="G14" s="252">
        <v>256</v>
      </c>
      <c r="H14" s="252">
        <v>320</v>
      </c>
      <c r="I14" s="252">
        <v>430</v>
      </c>
      <c r="J14" s="252">
        <v>9640</v>
      </c>
      <c r="K14" s="252">
        <v>18499</v>
      </c>
      <c r="L14" s="252">
        <v>26598</v>
      </c>
      <c r="M14" s="252">
        <v>29776</v>
      </c>
      <c r="N14" s="234">
        <v>41212</v>
      </c>
      <c r="O14" s="234">
        <v>70408</v>
      </c>
      <c r="P14" s="234">
        <v>64343</v>
      </c>
      <c r="Q14" s="234">
        <v>65779</v>
      </c>
      <c r="R14" s="234">
        <v>61968</v>
      </c>
      <c r="S14" s="234">
        <v>63314</v>
      </c>
      <c r="T14" s="234">
        <v>71063</v>
      </c>
    </row>
    <row r="15" spans="1:22" s="89" customFormat="1" ht="18" customHeight="1">
      <c r="A15" s="45" t="s">
        <v>4</v>
      </c>
      <c r="B15" s="252">
        <v>0</v>
      </c>
      <c r="C15" s="252">
        <v>0</v>
      </c>
      <c r="D15" s="252">
        <v>349</v>
      </c>
      <c r="E15" s="252">
        <v>948</v>
      </c>
      <c r="F15" s="252">
        <v>2475</v>
      </c>
      <c r="G15" s="252">
        <v>2856</v>
      </c>
      <c r="H15" s="252">
        <v>2740</v>
      </c>
      <c r="I15" s="252">
        <v>3929</v>
      </c>
      <c r="J15" s="252">
        <v>6278</v>
      </c>
      <c r="K15" s="252">
        <v>9000</v>
      </c>
      <c r="L15" s="252">
        <v>10212</v>
      </c>
      <c r="M15" s="252">
        <v>12411</v>
      </c>
      <c r="N15" s="252">
        <v>11827</v>
      </c>
      <c r="O15" s="252">
        <v>13420</v>
      </c>
      <c r="P15" s="234">
        <v>14035</v>
      </c>
      <c r="Q15" s="234">
        <v>15221</v>
      </c>
      <c r="R15" s="234">
        <v>19689</v>
      </c>
      <c r="S15" s="234">
        <v>26974</v>
      </c>
      <c r="T15" s="234">
        <v>34966</v>
      </c>
    </row>
    <row r="16" spans="1:22" s="89" customFormat="1" ht="18" customHeight="1">
      <c r="A16" s="45" t="s">
        <v>3</v>
      </c>
      <c r="B16" s="252">
        <v>2669</v>
      </c>
      <c r="C16" s="252">
        <v>20313</v>
      </c>
      <c r="D16" s="252">
        <v>60000</v>
      </c>
      <c r="E16" s="252">
        <v>165290</v>
      </c>
      <c r="F16" s="252">
        <v>335112</v>
      </c>
      <c r="G16" s="252">
        <v>378000</v>
      </c>
      <c r="H16" s="252">
        <v>426000</v>
      </c>
      <c r="I16" s="252">
        <v>481000</v>
      </c>
      <c r="J16" s="252">
        <v>743000</v>
      </c>
      <c r="K16" s="252">
        <v>907000</v>
      </c>
      <c r="L16" s="252">
        <v>1107200</v>
      </c>
      <c r="M16" s="234">
        <v>1615210</v>
      </c>
      <c r="N16" s="234">
        <v>1706313</v>
      </c>
      <c r="O16" s="234">
        <v>1409347</v>
      </c>
      <c r="P16" s="234">
        <v>1150770</v>
      </c>
      <c r="Q16" s="234">
        <v>1123189</v>
      </c>
      <c r="R16" s="234">
        <v>1107013</v>
      </c>
      <c r="S16" s="234">
        <v>1250356</v>
      </c>
      <c r="T16" s="234">
        <v>1303057</v>
      </c>
    </row>
    <row r="17" spans="1:20" s="89" customFormat="1" ht="18" customHeight="1">
      <c r="A17" s="45" t="s">
        <v>30</v>
      </c>
      <c r="B17" s="252"/>
      <c r="C17" s="252"/>
      <c r="D17" s="252"/>
      <c r="E17" s="252">
        <v>1495</v>
      </c>
      <c r="F17" s="252">
        <v>1795</v>
      </c>
      <c r="G17" s="252">
        <v>2154</v>
      </c>
      <c r="H17" s="252">
        <v>2585</v>
      </c>
      <c r="I17" s="252">
        <v>2841</v>
      </c>
      <c r="J17" s="252">
        <v>3150</v>
      </c>
      <c r="K17" s="234">
        <v>28268</v>
      </c>
      <c r="L17" s="234">
        <v>41325</v>
      </c>
      <c r="M17" s="234">
        <v>56425</v>
      </c>
      <c r="N17" s="234">
        <v>84600</v>
      </c>
      <c r="O17" s="234">
        <v>106000</v>
      </c>
      <c r="P17" s="234">
        <v>318474</v>
      </c>
      <c r="Q17" s="234">
        <v>763466</v>
      </c>
      <c r="R17" s="234">
        <v>861234</v>
      </c>
      <c r="S17" s="234">
        <v>1039655</v>
      </c>
      <c r="T17" s="234">
        <v>1084698</v>
      </c>
    </row>
    <row r="18" spans="1:20" s="89" customFormat="1" ht="18" customHeight="1">
      <c r="A18" s="45" t="s">
        <v>1</v>
      </c>
      <c r="B18" s="252">
        <v>48</v>
      </c>
      <c r="C18" s="252">
        <v>91</v>
      </c>
      <c r="D18" s="252">
        <v>250</v>
      </c>
      <c r="E18" s="252">
        <v>250</v>
      </c>
      <c r="F18" s="252">
        <v>2339</v>
      </c>
      <c r="G18" s="252">
        <v>4000</v>
      </c>
      <c r="H18" s="252">
        <v>5703</v>
      </c>
      <c r="I18" s="252">
        <v>10702</v>
      </c>
      <c r="J18" s="252">
        <v>10267</v>
      </c>
      <c r="K18" s="252">
        <v>15902</v>
      </c>
      <c r="L18" s="252">
        <v>14794</v>
      </c>
      <c r="M18" s="252">
        <v>10850</v>
      </c>
      <c r="N18" s="252">
        <v>21273</v>
      </c>
      <c r="O18" s="252">
        <v>23390</v>
      </c>
      <c r="P18" s="234">
        <v>31784</v>
      </c>
      <c r="Q18" s="234">
        <v>35912</v>
      </c>
      <c r="R18" s="234">
        <v>72228</v>
      </c>
      <c r="S18" s="234">
        <v>88891</v>
      </c>
      <c r="T18" s="234">
        <v>82317</v>
      </c>
    </row>
    <row r="19" spans="1:20" s="89" customFormat="1" ht="18" customHeight="1">
      <c r="A19" s="45" t="s">
        <v>0</v>
      </c>
      <c r="B19" s="252">
        <v>2847</v>
      </c>
      <c r="C19" s="252">
        <v>6386</v>
      </c>
      <c r="D19" s="252">
        <v>8967</v>
      </c>
      <c r="E19" s="252">
        <v>10185</v>
      </c>
      <c r="F19" s="252">
        <v>10200</v>
      </c>
      <c r="G19" s="252">
        <v>15210</v>
      </c>
      <c r="H19" s="252">
        <v>18000</v>
      </c>
      <c r="I19" s="252">
        <v>29130</v>
      </c>
      <c r="J19" s="252">
        <v>33000</v>
      </c>
      <c r="K19" s="252">
        <v>34000</v>
      </c>
      <c r="L19" s="252">
        <v>71445</v>
      </c>
      <c r="M19" s="252">
        <v>75443</v>
      </c>
      <c r="N19" s="252">
        <v>79664.724599342153</v>
      </c>
      <c r="O19" s="252">
        <v>84123</v>
      </c>
      <c r="P19" s="268">
        <v>91607</v>
      </c>
      <c r="Q19" s="268">
        <v>117300</v>
      </c>
      <c r="R19" s="268">
        <v>141153</v>
      </c>
      <c r="S19" s="268">
        <v>151434</v>
      </c>
      <c r="T19" s="268">
        <v>164735</v>
      </c>
    </row>
    <row r="21" spans="1:20" s="49" customFormat="1" ht="18" customHeight="1">
      <c r="A21" s="185" t="s">
        <v>353</v>
      </c>
      <c r="B21" s="47"/>
      <c r="C21" s="47"/>
      <c r="D21" s="47"/>
      <c r="E21" s="47"/>
      <c r="F21" s="47"/>
      <c r="G21" s="47"/>
      <c r="H21" s="47"/>
      <c r="I21" s="47"/>
      <c r="J21" s="47"/>
      <c r="K21" s="47"/>
      <c r="L21" s="47"/>
      <c r="M21" s="47"/>
      <c r="N21" s="47"/>
      <c r="O21" s="47"/>
      <c r="P21" s="47"/>
      <c r="Q21" s="47"/>
      <c r="R21" s="47"/>
      <c r="S21" s="47"/>
      <c r="T21" s="47"/>
    </row>
    <row r="22" spans="1:20" s="49" customFormat="1" ht="18" customHeight="1">
      <c r="A22" s="185" t="s">
        <v>570</v>
      </c>
      <c r="B22" s="47"/>
      <c r="C22" s="47"/>
      <c r="D22" s="47"/>
      <c r="E22" s="47"/>
      <c r="F22" s="47"/>
      <c r="G22" s="47"/>
      <c r="H22" s="47"/>
      <c r="I22" s="47"/>
      <c r="J22" s="47"/>
      <c r="K22" s="47"/>
      <c r="L22" s="47"/>
      <c r="M22" s="47"/>
      <c r="N22" s="47"/>
      <c r="O22" s="47"/>
      <c r="P22" s="47"/>
      <c r="Q22" s="47"/>
      <c r="R22" s="47"/>
      <c r="S22" s="47"/>
      <c r="T22" s="47"/>
    </row>
    <row r="23" spans="1:20" s="49" customFormat="1" ht="18" customHeight="1">
      <c r="A23" s="185" t="s">
        <v>574</v>
      </c>
      <c r="B23" s="47"/>
      <c r="C23" s="47"/>
      <c r="D23" s="47"/>
      <c r="E23" s="47"/>
      <c r="F23" s="47"/>
      <c r="G23" s="47"/>
      <c r="H23" s="47"/>
      <c r="I23" s="47"/>
      <c r="J23" s="47"/>
      <c r="K23" s="47"/>
      <c r="L23" s="47"/>
      <c r="M23" s="47"/>
      <c r="N23" s="47"/>
      <c r="O23" s="47"/>
      <c r="P23" s="47"/>
      <c r="Q23" s="47"/>
      <c r="R23" s="47"/>
      <c r="S23" s="47"/>
      <c r="T23" s="47"/>
    </row>
    <row r="24" spans="1:20" s="49" customFormat="1" ht="18" customHeight="1">
      <c r="B24" s="47"/>
      <c r="C24" s="47"/>
      <c r="D24" s="47"/>
      <c r="E24" s="47"/>
      <c r="F24" s="47"/>
      <c r="G24" s="47"/>
      <c r="H24" s="47"/>
      <c r="I24" s="47"/>
      <c r="J24" s="47"/>
      <c r="K24" s="47"/>
      <c r="L24" s="47"/>
      <c r="M24" s="47"/>
      <c r="N24" s="47"/>
      <c r="O24" s="47"/>
      <c r="P24" s="47"/>
      <c r="Q24" s="47"/>
      <c r="R24" s="47"/>
      <c r="S24" s="47"/>
      <c r="T24" s="47"/>
    </row>
    <row r="25" spans="1:20" s="49" customFormat="1" ht="18" customHeight="1">
      <c r="B25" s="47"/>
      <c r="C25" s="47"/>
      <c r="D25" s="47"/>
      <c r="E25" s="47"/>
      <c r="F25" s="47"/>
      <c r="G25" s="47"/>
      <c r="H25" s="47"/>
      <c r="I25" s="47"/>
      <c r="J25" s="47"/>
      <c r="K25" s="47"/>
      <c r="L25" s="47"/>
      <c r="M25" s="47"/>
      <c r="N25" s="47"/>
      <c r="O25" s="47"/>
      <c r="P25" s="47"/>
      <c r="Q25" s="47"/>
      <c r="R25" s="47"/>
      <c r="S25" s="47"/>
      <c r="T25" s="47"/>
    </row>
    <row r="26" spans="1:20" s="49" customFormat="1" ht="18" customHeight="1">
      <c r="B26" s="47"/>
      <c r="C26" s="47"/>
      <c r="D26" s="47"/>
      <c r="E26" s="47"/>
      <c r="F26" s="47"/>
      <c r="G26" s="47"/>
      <c r="H26" s="47"/>
      <c r="I26" s="47"/>
      <c r="J26" s="47"/>
      <c r="K26" s="47"/>
      <c r="L26" s="47"/>
      <c r="M26" s="47"/>
      <c r="N26" s="47"/>
      <c r="O26" s="47"/>
      <c r="P26" s="47"/>
      <c r="Q26" s="47"/>
      <c r="R26" s="47"/>
      <c r="S26" s="47"/>
      <c r="T26" s="47"/>
    </row>
    <row r="27" spans="1:20" s="49" customFormat="1" ht="18" customHeight="1">
      <c r="B27" s="47"/>
      <c r="C27" s="47"/>
      <c r="D27" s="47"/>
      <c r="E27" s="47"/>
      <c r="F27" s="47"/>
      <c r="G27" s="47"/>
      <c r="H27" s="47"/>
      <c r="I27" s="47"/>
      <c r="J27" s="47"/>
      <c r="K27" s="47"/>
      <c r="L27" s="47"/>
      <c r="M27" s="47"/>
      <c r="N27" s="47"/>
      <c r="O27" s="47"/>
      <c r="P27" s="47"/>
      <c r="Q27" s="47"/>
      <c r="R27" s="47"/>
      <c r="S27" s="47"/>
      <c r="T27" s="47"/>
    </row>
    <row r="28" spans="1:20" s="49" customFormat="1" ht="18" customHeight="1">
      <c r="B28" s="47"/>
      <c r="C28" s="47"/>
      <c r="D28" s="47"/>
      <c r="E28" s="47"/>
      <c r="F28" s="47"/>
      <c r="G28" s="47"/>
      <c r="H28" s="47"/>
      <c r="I28" s="47"/>
      <c r="J28" s="47"/>
      <c r="K28" s="47"/>
      <c r="L28" s="47"/>
      <c r="M28" s="47"/>
      <c r="N28" s="47"/>
      <c r="O28" s="47"/>
      <c r="P28" s="47"/>
      <c r="Q28" s="47"/>
      <c r="R28" s="47"/>
      <c r="S28" s="47"/>
      <c r="T28" s="47"/>
    </row>
  </sheetData>
  <mergeCells count="1">
    <mergeCell ref="B2:T2"/>
  </mergeCells>
  <hyperlinks>
    <hyperlink ref="V3" location="Content!A1" display="Back to content pag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7" zoomScale="95" zoomScaleNormal="95" workbookViewId="0">
      <selection activeCell="D26" sqref="D26"/>
    </sheetView>
  </sheetViews>
  <sheetFormatPr defaultColWidth="9.1796875" defaultRowHeight="18" customHeight="1"/>
  <cols>
    <col min="1" max="1" width="34.36328125" style="47" customWidth="1"/>
    <col min="2" max="10" width="9.26953125" style="47" bestFit="1" customWidth="1"/>
    <col min="11" max="20" width="9.26953125" style="47" customWidth="1"/>
    <col min="21" max="16384" width="9.1796875" style="47"/>
  </cols>
  <sheetData>
    <row r="1" spans="1:23" s="28" customFormat="1" ht="18" customHeight="1">
      <c r="A1" s="28" t="s">
        <v>538</v>
      </c>
    </row>
    <row r="2" spans="1:23" s="89" customFormat="1" ht="18" customHeight="1">
      <c r="A2" s="191"/>
      <c r="B2" s="313"/>
      <c r="C2" s="313"/>
      <c r="D2" s="313"/>
      <c r="E2" s="313"/>
      <c r="F2" s="313"/>
      <c r="G2" s="313"/>
      <c r="H2" s="313"/>
      <c r="I2" s="313"/>
      <c r="J2" s="313"/>
      <c r="K2" s="313"/>
      <c r="L2" s="313"/>
      <c r="M2" s="313"/>
      <c r="N2" s="313"/>
      <c r="O2" s="313"/>
      <c r="P2" s="313"/>
      <c r="Q2" s="313"/>
      <c r="R2" s="313"/>
      <c r="S2" s="313"/>
      <c r="T2" s="313"/>
      <c r="V2" s="187"/>
      <c r="W2" s="187"/>
    </row>
    <row r="3" spans="1:23" s="89" customFormat="1" ht="18" customHeight="1">
      <c r="A3" s="191" t="s">
        <v>15</v>
      </c>
      <c r="B3" s="21">
        <v>2002</v>
      </c>
      <c r="C3" s="21">
        <v>2003</v>
      </c>
      <c r="D3" s="21">
        <v>2004</v>
      </c>
      <c r="E3" s="21">
        <v>2005</v>
      </c>
      <c r="F3" s="21">
        <v>2006</v>
      </c>
      <c r="G3" s="21">
        <v>2007</v>
      </c>
      <c r="H3" s="21">
        <v>2008</v>
      </c>
      <c r="I3" s="21">
        <v>2009</v>
      </c>
      <c r="J3" s="21">
        <v>2010</v>
      </c>
      <c r="K3" s="21">
        <v>2011</v>
      </c>
      <c r="L3" s="21">
        <v>2012</v>
      </c>
      <c r="M3" s="21">
        <v>2013</v>
      </c>
      <c r="N3" s="21">
        <v>2014</v>
      </c>
      <c r="O3" s="21">
        <v>2015</v>
      </c>
      <c r="P3" s="21">
        <v>2016</v>
      </c>
      <c r="Q3" s="21">
        <v>2017</v>
      </c>
      <c r="R3" s="21">
        <v>2018</v>
      </c>
      <c r="S3" s="21">
        <v>2019</v>
      </c>
      <c r="T3" s="21">
        <v>2020</v>
      </c>
      <c r="V3" s="46" t="s">
        <v>521</v>
      </c>
    </row>
    <row r="4" spans="1:23" s="89" customFormat="1" ht="18" customHeight="1">
      <c r="A4" s="45" t="s">
        <v>14</v>
      </c>
      <c r="B4" s="267"/>
      <c r="C4" s="267"/>
      <c r="D4" s="267"/>
      <c r="E4" s="267"/>
      <c r="F4" s="267">
        <v>4.3843853800676597E-2</v>
      </c>
      <c r="G4" s="267">
        <v>6.6760370838453806E-2</v>
      </c>
      <c r="H4" s="267">
        <v>8.8380262872239906E-2</v>
      </c>
      <c r="I4" s="267">
        <v>0.107786990271955</v>
      </c>
      <c r="J4" s="267">
        <v>0.104811299832008</v>
      </c>
      <c r="K4" s="267">
        <v>0.12</v>
      </c>
      <c r="L4" s="267">
        <v>0.2</v>
      </c>
      <c r="M4" s="267">
        <v>0.22</v>
      </c>
      <c r="N4" s="267">
        <v>0.32570232300000002</v>
      </c>
      <c r="O4" s="267">
        <v>0.55074200900000003</v>
      </c>
      <c r="P4" s="267">
        <v>0.29374718700000002</v>
      </c>
      <c r="Q4" s="267">
        <v>0.32504866599999999</v>
      </c>
      <c r="R4" s="267">
        <v>0.35560453600000003</v>
      </c>
      <c r="S4" s="267">
        <v>0.37413007500000001</v>
      </c>
      <c r="T4" s="267">
        <v>0.70166156999999996</v>
      </c>
    </row>
    <row r="5" spans="1:23" s="89" customFormat="1" ht="18" customHeight="1">
      <c r="A5" s="45" t="s">
        <v>13</v>
      </c>
      <c r="B5" s="267"/>
      <c r="C5" s="267"/>
      <c r="D5" s="267"/>
      <c r="E5" s="267">
        <v>8.5302715345371996E-2</v>
      </c>
      <c r="F5" s="267">
        <v>0.10420453729711955</v>
      </c>
      <c r="G5" s="267">
        <v>0.20493559001766845</v>
      </c>
      <c r="H5" s="267">
        <v>0.51523354552464662</v>
      </c>
      <c r="I5" s="267">
        <v>0.57891409609510858</v>
      </c>
      <c r="J5" s="267">
        <v>0.69342330430272103</v>
      </c>
      <c r="K5" s="267">
        <v>0.90930037073658709</v>
      </c>
      <c r="L5" s="267">
        <v>1.0905583742239657</v>
      </c>
      <c r="M5" s="267">
        <v>1.2498755334693394</v>
      </c>
      <c r="N5" s="267">
        <v>1.6132599115882391</v>
      </c>
      <c r="O5" s="267">
        <v>2</v>
      </c>
      <c r="P5" s="267">
        <v>2.7342127770000002</v>
      </c>
      <c r="Q5" s="267">
        <v>1.47087634</v>
      </c>
      <c r="R5" s="267">
        <v>1.776521383</v>
      </c>
      <c r="S5" s="267">
        <v>2.139821339</v>
      </c>
      <c r="T5" s="267">
        <v>3.0573726190000001</v>
      </c>
      <c r="V5" s="28"/>
      <c r="W5" s="28"/>
    </row>
    <row r="6" spans="1:23" s="89" customFormat="1" ht="18" customHeight="1">
      <c r="A6" s="45" t="s">
        <v>497</v>
      </c>
      <c r="B6" s="267"/>
      <c r="C6" s="267"/>
      <c r="D6" s="267"/>
      <c r="E6" s="267"/>
      <c r="F6" s="267"/>
      <c r="G6" s="267">
        <v>1.2780150000000001E-2</v>
      </c>
      <c r="H6" s="267">
        <v>1.6736936000000001E-2</v>
      </c>
      <c r="I6" s="267">
        <v>9.8031639999999996E-3</v>
      </c>
      <c r="J6" s="267">
        <v>4.7702452999999999E-2</v>
      </c>
      <c r="K6" s="267">
        <v>5.6611597999999999E-2</v>
      </c>
      <c r="L6" s="267">
        <v>0.17033421700000001</v>
      </c>
      <c r="M6" s="267">
        <v>0.175319115</v>
      </c>
      <c r="N6" s="267">
        <v>0.208456788</v>
      </c>
      <c r="O6" s="267">
        <v>0.20580789899999999</v>
      </c>
      <c r="P6" s="267">
        <v>0.205381653</v>
      </c>
      <c r="Q6" s="267">
        <v>0.20199240199999999</v>
      </c>
      <c r="R6" s="267">
        <v>0.18394323400000001</v>
      </c>
      <c r="S6" s="267">
        <v>0.14749331900000001</v>
      </c>
      <c r="T6" s="267">
        <v>0.104875684</v>
      </c>
      <c r="V6" s="28"/>
      <c r="W6" s="28"/>
    </row>
    <row r="7" spans="1:23" s="89" customFormat="1" ht="18" customHeight="1">
      <c r="A7" s="45" t="s">
        <v>37</v>
      </c>
      <c r="B7" s="267"/>
      <c r="C7" s="267"/>
      <c r="D7" s="267"/>
      <c r="E7" s="267"/>
      <c r="F7" s="267"/>
      <c r="G7" s="267"/>
      <c r="H7" s="267"/>
      <c r="I7" s="267">
        <v>1.05896327448702E-2</v>
      </c>
      <c r="J7" s="267">
        <v>0</v>
      </c>
      <c r="K7" s="267">
        <v>0</v>
      </c>
      <c r="L7" s="267">
        <v>0</v>
      </c>
      <c r="M7" s="267">
        <v>6.3061599999999997E-4</v>
      </c>
      <c r="N7" s="267">
        <v>6.7780599999999998E-4</v>
      </c>
      <c r="O7" s="267">
        <v>1.3115690000000001E-3</v>
      </c>
      <c r="P7" s="267">
        <v>1.2692109999999999E-3</v>
      </c>
      <c r="Q7" s="267">
        <v>1.2285200000000001E-3</v>
      </c>
      <c r="R7" s="267">
        <v>5.4955450000000001E-3</v>
      </c>
      <c r="S7" s="267">
        <v>1.3711167E-2</v>
      </c>
      <c r="T7" s="267" t="s">
        <v>7</v>
      </c>
    </row>
    <row r="8" spans="1:23" s="89" customFormat="1" ht="18" customHeight="1">
      <c r="A8" s="45" t="s">
        <v>496</v>
      </c>
      <c r="B8" s="267"/>
      <c r="C8" s="267"/>
      <c r="D8" s="267"/>
      <c r="E8" s="267"/>
      <c r="F8" s="267"/>
      <c r="G8" s="267"/>
      <c r="H8" s="267">
        <v>6.7110360031434099E-2</v>
      </c>
      <c r="I8" s="267">
        <v>0.12872909970941801</v>
      </c>
      <c r="J8" s="267">
        <v>0.13709302090289199</v>
      </c>
      <c r="K8" s="267">
        <v>0.2308593652614</v>
      </c>
      <c r="L8" s="267">
        <v>0.30277589307780811</v>
      </c>
      <c r="M8" s="267">
        <v>0.49114304147687249</v>
      </c>
      <c r="N8" s="267">
        <v>0.34</v>
      </c>
      <c r="O8" s="267">
        <v>0.56999999999999995</v>
      </c>
      <c r="P8" s="267">
        <v>0.62836793999999996</v>
      </c>
      <c r="Q8" s="267">
        <v>0.71123439200000005</v>
      </c>
      <c r="R8" s="267" t="s">
        <v>7</v>
      </c>
      <c r="S8" s="267" t="s">
        <v>7</v>
      </c>
      <c r="T8" s="267" t="s">
        <v>7</v>
      </c>
    </row>
    <row r="9" spans="1:23" s="89" customFormat="1" ht="18" customHeight="1">
      <c r="A9" s="45" t="s">
        <v>11</v>
      </c>
      <c r="B9" s="267" t="s">
        <v>7</v>
      </c>
      <c r="C9" s="267" t="s">
        <v>7</v>
      </c>
      <c r="D9" s="267" t="s">
        <v>7</v>
      </c>
      <c r="E9" s="267" t="s">
        <v>7</v>
      </c>
      <c r="F9" s="267" t="s">
        <v>7</v>
      </c>
      <c r="G9" s="267">
        <v>5.5362010000000001E-3</v>
      </c>
      <c r="H9" s="267">
        <v>7.0453399999999998E-3</v>
      </c>
      <c r="I9" s="267">
        <v>2.0099179000000002E-2</v>
      </c>
      <c r="J9" s="267">
        <v>2.0044288E-2</v>
      </c>
      <c r="K9" s="267">
        <v>6.6823436E-2</v>
      </c>
      <c r="L9" s="267">
        <v>8.1191309000000003E-2</v>
      </c>
      <c r="M9" s="267">
        <v>0.112150178</v>
      </c>
      <c r="N9" s="267">
        <v>7.3503323999999995E-2</v>
      </c>
      <c r="O9" s="267">
        <v>0.10014468</v>
      </c>
      <c r="P9" s="267">
        <v>0.107468326</v>
      </c>
      <c r="Q9" s="267">
        <v>0.23050067599999999</v>
      </c>
      <c r="R9" s="267">
        <v>0.27334456499999998</v>
      </c>
      <c r="S9" s="267">
        <v>0.21729024299999999</v>
      </c>
      <c r="T9" s="267">
        <v>0.23620036699999999</v>
      </c>
    </row>
    <row r="10" spans="1:23" s="89" customFormat="1" ht="18" customHeight="1">
      <c r="A10" s="45" t="s">
        <v>10</v>
      </c>
      <c r="B10" s="267">
        <v>0</v>
      </c>
      <c r="C10" s="267">
        <v>0</v>
      </c>
      <c r="D10" s="267">
        <v>0</v>
      </c>
      <c r="E10" s="267">
        <v>3.8051282051282054E-2</v>
      </c>
      <c r="F10" s="267">
        <v>3.3687943262411348E-2</v>
      </c>
      <c r="G10" s="267">
        <v>3.9367320543220521E-2</v>
      </c>
      <c r="H10" s="267">
        <v>3.712248322147651E-3</v>
      </c>
      <c r="I10" s="267">
        <v>4.2885567062904952E-2</v>
      </c>
      <c r="J10" s="267">
        <v>4.388342766358852E-2</v>
      </c>
      <c r="K10" s="267">
        <v>5.2714145538972419E-2</v>
      </c>
      <c r="L10" s="267">
        <v>6.3862107886939759E-2</v>
      </c>
      <c r="M10" s="267">
        <v>6.4922400769125116E-2</v>
      </c>
      <c r="N10" s="267">
        <v>6.5463136310956585E-2</v>
      </c>
      <c r="O10" s="267">
        <v>9.7771370999999996E-2</v>
      </c>
      <c r="P10" s="267">
        <v>0.10598782</v>
      </c>
      <c r="Q10" s="267">
        <v>9.8011334000000006E-2</v>
      </c>
      <c r="R10" s="267">
        <v>0.10361235100000001</v>
      </c>
      <c r="S10" s="267" t="s">
        <v>7</v>
      </c>
      <c r="T10" s="267" t="s">
        <v>7</v>
      </c>
    </row>
    <row r="11" spans="1:23" s="89" customFormat="1" ht="18" customHeight="1">
      <c r="A11" s="45" t="s">
        <v>9</v>
      </c>
      <c r="B11" s="267"/>
      <c r="C11" s="267"/>
      <c r="D11" s="267"/>
      <c r="E11" s="267"/>
      <c r="F11" s="267"/>
      <c r="G11" s="267">
        <v>6.8730019359200699E-3</v>
      </c>
      <c r="H11" s="267">
        <v>7.0402859298600504E-3</v>
      </c>
      <c r="I11" s="267">
        <v>7.1595294098096597E-3</v>
      </c>
      <c r="J11" s="267">
        <v>7.2814682070629399E-3</v>
      </c>
      <c r="K11" s="267">
        <v>7.4117957298694302E-3</v>
      </c>
      <c r="L11" s="267">
        <v>7.5364474118725204E-3</v>
      </c>
      <c r="M11" s="267">
        <v>5.5412850999999999E-2</v>
      </c>
      <c r="N11" s="267">
        <v>5.2555158999999997E-2</v>
      </c>
      <c r="O11" s="267">
        <v>3.4965029000000002E-2</v>
      </c>
      <c r="P11" s="267">
        <v>5.0519430999999997E-2</v>
      </c>
      <c r="Q11" s="267">
        <v>6.1210412999999998E-2</v>
      </c>
      <c r="R11" s="267">
        <v>6.2601907999999998E-2</v>
      </c>
      <c r="S11" s="267">
        <v>6.0970284E-2</v>
      </c>
      <c r="T11" s="267">
        <v>6.4061844000000007E-2</v>
      </c>
    </row>
    <row r="12" spans="1:23" s="89" customFormat="1" ht="18" customHeight="1">
      <c r="A12" s="45" t="s">
        <v>8</v>
      </c>
      <c r="B12" s="233">
        <v>0.02</v>
      </c>
      <c r="C12" s="233">
        <v>0.1</v>
      </c>
      <c r="D12" s="233">
        <v>0.2</v>
      </c>
      <c r="E12" s="233">
        <v>0.7</v>
      </c>
      <c r="F12" s="233">
        <v>2.1</v>
      </c>
      <c r="G12" s="233">
        <v>3.3</v>
      </c>
      <c r="H12" s="233">
        <v>4.2</v>
      </c>
      <c r="I12" s="233">
        <v>5.8</v>
      </c>
      <c r="J12" s="233">
        <v>6.5</v>
      </c>
      <c r="K12" s="233">
        <v>9.4</v>
      </c>
      <c r="L12" s="233">
        <v>11.2</v>
      </c>
      <c r="M12" s="233">
        <v>12.9</v>
      </c>
      <c r="N12" s="233">
        <v>14.4</v>
      </c>
      <c r="O12" s="233">
        <v>15.6</v>
      </c>
      <c r="P12" s="233">
        <v>16.8</v>
      </c>
      <c r="Q12" s="233">
        <v>19.399999999999999</v>
      </c>
      <c r="R12" s="233">
        <v>21.7</v>
      </c>
      <c r="S12" s="233">
        <v>24.3</v>
      </c>
      <c r="T12" s="233">
        <v>25.4</v>
      </c>
    </row>
    <row r="13" spans="1:23" s="89" customFormat="1" ht="18" customHeight="1">
      <c r="A13" s="45" t="s">
        <v>6</v>
      </c>
      <c r="B13" s="267"/>
      <c r="C13" s="267"/>
      <c r="D13" s="267"/>
      <c r="E13" s="267"/>
      <c r="F13" s="267"/>
      <c r="G13" s="267">
        <v>2.7834815805057221E-2</v>
      </c>
      <c r="H13" s="267">
        <v>4.8052782522989397E-2</v>
      </c>
      <c r="I13" s="267">
        <v>5.7341085341716086E-2</v>
      </c>
      <c r="J13" s="267">
        <v>6.5276699287470014E-2</v>
      </c>
      <c r="K13" s="267">
        <v>8.3506796055345126E-2</v>
      </c>
      <c r="L13" s="267">
        <v>7.7390070299566918E-2</v>
      </c>
      <c r="M13" s="267">
        <v>7.9155016606670778E-2</v>
      </c>
      <c r="N13" s="267">
        <v>0.140701253</v>
      </c>
      <c r="O13" s="267">
        <v>0.15742177700000001</v>
      </c>
      <c r="P13" s="267">
        <v>0.16744198299999999</v>
      </c>
      <c r="Q13" s="267">
        <v>0.21515920699999999</v>
      </c>
      <c r="R13" s="267">
        <v>0.237801704</v>
      </c>
      <c r="S13" s="267">
        <v>0.230438375</v>
      </c>
      <c r="T13" s="267" t="s">
        <v>7</v>
      </c>
    </row>
    <row r="14" spans="1:23" s="89" customFormat="1" ht="18" customHeight="1">
      <c r="A14" s="45" t="s">
        <v>5</v>
      </c>
      <c r="B14" s="267"/>
      <c r="C14" s="267"/>
      <c r="D14" s="267">
        <v>0</v>
      </c>
      <c r="E14" s="267">
        <v>6.4424594617854001E-3</v>
      </c>
      <c r="F14" s="267">
        <v>9.3455605991165092E-3</v>
      </c>
      <c r="G14" s="267">
        <v>1.18574292352329E-2</v>
      </c>
      <c r="H14" s="267">
        <v>1.45426649978959E-2</v>
      </c>
      <c r="I14" s="267">
        <v>1.9178636960890699E-2</v>
      </c>
      <c r="J14" s="267">
        <v>0.43</v>
      </c>
      <c r="K14" s="267">
        <v>0.83</v>
      </c>
      <c r="L14" s="267">
        <v>1.18</v>
      </c>
      <c r="M14" s="267">
        <v>1.6001733600000001</v>
      </c>
      <c r="N14" s="267">
        <v>1.8127730740000001</v>
      </c>
      <c r="O14" s="267">
        <v>3.0415084170000002</v>
      </c>
      <c r="P14" s="267">
        <v>2.7286598550000001</v>
      </c>
      <c r="Q14" s="267">
        <v>2.737788085</v>
      </c>
      <c r="R14" s="267">
        <v>2.5310613360000001</v>
      </c>
      <c r="S14" s="267">
        <v>2.5381133920000001</v>
      </c>
      <c r="T14" s="267">
        <v>2.7967594220000001</v>
      </c>
    </row>
    <row r="15" spans="1:23" s="89" customFormat="1" ht="18" customHeight="1">
      <c r="A15" s="45" t="s">
        <v>4</v>
      </c>
      <c r="B15" s="267">
        <v>0</v>
      </c>
      <c r="C15" s="267">
        <v>0</v>
      </c>
      <c r="D15" s="267">
        <v>0.42235964710580798</v>
      </c>
      <c r="E15" s="267">
        <v>1.1351526109707499</v>
      </c>
      <c r="F15" s="267">
        <v>2.9362565398441101</v>
      </c>
      <c r="G15" s="267">
        <v>3.3609885260370702</v>
      </c>
      <c r="H15" s="267">
        <v>3.2021316379955098</v>
      </c>
      <c r="I15" s="267">
        <v>4.5644117612890502</v>
      </c>
      <c r="J15" s="267">
        <v>7.2562934880602903</v>
      </c>
      <c r="K15" s="267">
        <v>10.359235258232699</v>
      </c>
      <c r="L15" s="267">
        <v>11.7151739723984</v>
      </c>
      <c r="M15" s="267">
        <v>13.642209398186314</v>
      </c>
      <c r="N15" s="267">
        <v>13.000274800769443</v>
      </c>
      <c r="O15" s="267">
        <v>14.41</v>
      </c>
      <c r="P15" s="267">
        <v>14.66408944</v>
      </c>
      <c r="Q15" s="267">
        <v>15.786471410000001</v>
      </c>
      <c r="R15" s="267">
        <v>20.277869330000001</v>
      </c>
      <c r="S15" s="267">
        <v>27.59799057</v>
      </c>
      <c r="T15" s="267">
        <v>35.553702710000003</v>
      </c>
    </row>
    <row r="16" spans="1:23" s="89" customFormat="1" ht="18" customHeight="1">
      <c r="A16" s="45" t="s">
        <v>3</v>
      </c>
      <c r="B16" s="267">
        <v>0.01</v>
      </c>
      <c r="C16" s="267">
        <v>0.04</v>
      </c>
      <c r="D16" s="267">
        <v>0.13</v>
      </c>
      <c r="E16" s="267">
        <v>0.35</v>
      </c>
      <c r="F16" s="267">
        <v>0.69</v>
      </c>
      <c r="G16" s="267">
        <v>0.77</v>
      </c>
      <c r="H16" s="267">
        <v>0.86</v>
      </c>
      <c r="I16" s="267">
        <v>0.97</v>
      </c>
      <c r="J16" s="267">
        <v>1.48</v>
      </c>
      <c r="K16" s="267">
        <v>1.8</v>
      </c>
      <c r="L16" s="267">
        <v>2.1800000000000002</v>
      </c>
      <c r="M16" s="267">
        <v>3.0085614020000002</v>
      </c>
      <c r="N16" s="267">
        <v>3.128313254</v>
      </c>
      <c r="O16" s="267">
        <v>2.54457383</v>
      </c>
      <c r="P16" s="267">
        <v>2.0473549100000001</v>
      </c>
      <c r="Q16" s="267">
        <v>1.970169807</v>
      </c>
      <c r="R16" s="267">
        <v>1.9154953589999999</v>
      </c>
      <c r="S16" s="267">
        <v>2.1352338450000001</v>
      </c>
      <c r="T16" s="267">
        <v>2.19707601</v>
      </c>
    </row>
    <row r="17" spans="1:20" s="89" customFormat="1" ht="18" customHeight="1">
      <c r="A17" s="45" t="s">
        <v>30</v>
      </c>
      <c r="B17" s="267"/>
      <c r="C17" s="267"/>
      <c r="D17" s="267"/>
      <c r="E17" s="267">
        <v>3.85001435965222E-3</v>
      </c>
      <c r="F17" s="267">
        <v>4.4960865136215496E-3</v>
      </c>
      <c r="G17" s="267">
        <v>5.2449359522462498E-3</v>
      </c>
      <c r="H17" s="267">
        <v>6.1157858558883796E-3</v>
      </c>
      <c r="I17" s="267">
        <v>6.5273224619985101E-3</v>
      </c>
      <c r="J17" s="267">
        <v>7.02478562918864E-3</v>
      </c>
      <c r="K17" s="267">
        <v>7.5727275012859602E-3</v>
      </c>
      <c r="L17" s="267">
        <v>8.1835864660014905E-3</v>
      </c>
      <c r="M17" s="267">
        <v>8.7869665216575524E-3</v>
      </c>
      <c r="N17" s="267">
        <v>0.01</v>
      </c>
      <c r="O17" s="267">
        <v>0.205894675</v>
      </c>
      <c r="P17" s="267">
        <v>0.600336706</v>
      </c>
      <c r="Q17" s="267">
        <v>1.39674582</v>
      </c>
      <c r="R17" s="267">
        <v>1.529357877</v>
      </c>
      <c r="S17" s="267">
        <v>1.792339801</v>
      </c>
      <c r="T17" s="267">
        <v>1.8158737760000001</v>
      </c>
    </row>
    <row r="18" spans="1:20" s="89" customFormat="1" ht="17.5" customHeight="1">
      <c r="A18" s="45" t="s">
        <v>1</v>
      </c>
      <c r="B18" s="267">
        <v>4.48872026678709E-4</v>
      </c>
      <c r="C18" s="267">
        <v>8.3194211584455705E-4</v>
      </c>
      <c r="D18" s="267">
        <v>2.23365416350456E-3</v>
      </c>
      <c r="E18" s="267">
        <v>2.1810507691911699E-3</v>
      </c>
      <c r="F18" s="267">
        <v>1.9906205093486399E-2</v>
      </c>
      <c r="G18" s="267">
        <v>3.31801956702499E-2</v>
      </c>
      <c r="H18" s="267">
        <v>4.6067679665566297E-2</v>
      </c>
      <c r="I18" s="267">
        <v>8.4110449862799794E-2</v>
      </c>
      <c r="J18" s="267">
        <v>7.8442488369623295E-2</v>
      </c>
      <c r="K18" s="267">
        <v>0.118011490795631</v>
      </c>
      <c r="L18" s="267">
        <v>0.10655755357571001</v>
      </c>
      <c r="M18" s="267">
        <v>7.9308378312513569E-2</v>
      </c>
      <c r="N18" s="267">
        <v>0.14117315401982478</v>
      </c>
      <c r="O18" s="267">
        <v>0.14729811900000001</v>
      </c>
      <c r="P18" s="267">
        <v>0.194237673</v>
      </c>
      <c r="Q18" s="267">
        <v>0.213082084</v>
      </c>
      <c r="R18" s="267">
        <v>0.41625873400000002</v>
      </c>
      <c r="S18" s="267">
        <v>0.49768126499999998</v>
      </c>
      <c r="T18" s="267">
        <v>0.44776545600000001</v>
      </c>
    </row>
    <row r="19" spans="1:20" s="89" customFormat="1" ht="18" customHeight="1">
      <c r="A19" s="45" t="s">
        <v>0</v>
      </c>
      <c r="B19" s="233">
        <v>2.25812753399862E-2</v>
      </c>
      <c r="C19" s="233">
        <v>5.0630478691910098E-2</v>
      </c>
      <c r="D19" s="233">
        <v>7.1178659705917094E-2</v>
      </c>
      <c r="E19" s="233">
        <v>8.1021831266805996E-2</v>
      </c>
      <c r="F19" s="233">
        <v>8.1406870340803503E-2</v>
      </c>
      <c r="G19" s="266">
        <v>0.121862843009652</v>
      </c>
      <c r="H19" s="266">
        <v>0.14456039705279899</v>
      </c>
      <c r="I19" s="266">
        <v>0.23352588329381599</v>
      </c>
      <c r="J19" s="266">
        <v>0.26249946903516502</v>
      </c>
      <c r="K19" s="266">
        <v>0.26657513208405798</v>
      </c>
      <c r="L19" s="266">
        <v>0.54899929136098202</v>
      </c>
      <c r="M19" s="266">
        <v>0.6</v>
      </c>
      <c r="N19" s="266">
        <v>0.65573855133319314</v>
      </c>
      <c r="O19" s="266">
        <v>0.64</v>
      </c>
      <c r="P19" s="266">
        <v>0.69</v>
      </c>
      <c r="Q19" s="266">
        <v>0.89</v>
      </c>
      <c r="R19" s="266">
        <v>1.07</v>
      </c>
      <c r="S19" s="266">
        <v>1.1499999999999999</v>
      </c>
      <c r="T19" s="266">
        <v>1.25</v>
      </c>
    </row>
    <row r="20" spans="1:20" s="89" customFormat="1" ht="18" customHeight="1">
      <c r="A20" s="195"/>
    </row>
    <row r="21" spans="1:20" s="49" customFormat="1" ht="18" customHeight="1">
      <c r="A21" s="185" t="s">
        <v>353</v>
      </c>
      <c r="B21" s="47"/>
      <c r="C21" s="47"/>
      <c r="D21" s="47"/>
      <c r="E21" s="47"/>
      <c r="F21" s="47"/>
      <c r="G21" s="47"/>
      <c r="H21" s="47"/>
      <c r="I21" s="47"/>
      <c r="J21" s="47"/>
      <c r="K21" s="47"/>
      <c r="L21" s="47"/>
      <c r="M21" s="47"/>
      <c r="N21" s="47"/>
      <c r="O21" s="47"/>
      <c r="P21" s="47"/>
      <c r="Q21" s="47"/>
      <c r="R21" s="47"/>
      <c r="S21" s="47"/>
      <c r="T21" s="47"/>
    </row>
    <row r="23" spans="1:20" ht="18" customHeight="1">
      <c r="A23" s="185" t="s">
        <v>582</v>
      </c>
    </row>
  </sheetData>
  <mergeCells count="1">
    <mergeCell ref="B2:T2"/>
  </mergeCells>
  <hyperlinks>
    <hyperlink ref="V3" location="Content!A1" display="Back to content page"/>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A13" zoomScale="89" zoomScaleNormal="89" workbookViewId="0">
      <selection activeCell="E24" sqref="E24"/>
    </sheetView>
  </sheetViews>
  <sheetFormatPr defaultColWidth="9.1796875" defaultRowHeight="18" customHeight="1"/>
  <cols>
    <col min="1" max="1" width="33.26953125" style="47" customWidth="1"/>
    <col min="2" max="22" width="10.7265625" style="47" customWidth="1"/>
    <col min="23" max="16384" width="9.1796875" style="47"/>
  </cols>
  <sheetData>
    <row r="1" spans="1:25" s="28" customFormat="1" ht="18" customHeight="1">
      <c r="A1" s="28" t="s">
        <v>539</v>
      </c>
    </row>
    <row r="2" spans="1:25" s="107" customFormat="1" ht="18" customHeight="1">
      <c r="A2" s="314"/>
      <c r="B2" s="313" t="s">
        <v>398</v>
      </c>
      <c r="C2" s="313"/>
      <c r="D2" s="313"/>
      <c r="E2" s="313"/>
      <c r="F2" s="313"/>
      <c r="G2" s="313"/>
      <c r="H2" s="313"/>
      <c r="I2" s="313"/>
      <c r="J2" s="313"/>
      <c r="K2" s="313"/>
      <c r="L2" s="313"/>
      <c r="M2" s="313"/>
      <c r="N2" s="313"/>
      <c r="O2" s="313"/>
      <c r="P2" s="313"/>
      <c r="Q2" s="313"/>
      <c r="R2" s="313"/>
      <c r="S2" s="313"/>
      <c r="T2" s="313"/>
      <c r="U2" s="313"/>
      <c r="V2" s="313"/>
    </row>
    <row r="3" spans="1:25" s="107" customFormat="1" ht="18" customHeight="1">
      <c r="A3" s="314"/>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row>
    <row r="4" spans="1:25" s="107" customFormat="1" ht="18" customHeight="1">
      <c r="A4" s="45" t="s">
        <v>14</v>
      </c>
      <c r="B4" s="252"/>
      <c r="C4" s="252"/>
      <c r="D4" s="252">
        <v>9000</v>
      </c>
      <c r="E4" s="252"/>
      <c r="F4" s="252">
        <v>40863</v>
      </c>
      <c r="G4" s="252">
        <v>45000</v>
      </c>
      <c r="H4" s="252">
        <v>95000</v>
      </c>
      <c r="I4" s="252">
        <v>100000</v>
      </c>
      <c r="J4" s="252">
        <v>107000</v>
      </c>
      <c r="K4" s="252">
        <v>320000</v>
      </c>
      <c r="L4" s="252" t="s">
        <v>7</v>
      </c>
      <c r="M4" s="252" t="s">
        <v>7</v>
      </c>
      <c r="N4" s="252" t="s">
        <v>7</v>
      </c>
      <c r="O4" s="252" t="s">
        <v>7</v>
      </c>
      <c r="P4" s="252" t="s">
        <v>7</v>
      </c>
      <c r="Q4" s="252" t="s">
        <v>7</v>
      </c>
      <c r="R4" s="252" t="s">
        <v>7</v>
      </c>
      <c r="S4" s="252" t="s">
        <v>7</v>
      </c>
      <c r="T4" s="252" t="s">
        <v>7</v>
      </c>
      <c r="U4" s="252" t="s">
        <v>7</v>
      </c>
      <c r="V4" s="252" t="s">
        <v>7</v>
      </c>
    </row>
    <row r="5" spans="1:25" s="107" customFormat="1" ht="18" customHeight="1">
      <c r="A5" s="45" t="s">
        <v>13</v>
      </c>
      <c r="B5" s="252">
        <v>46583</v>
      </c>
      <c r="C5" s="252">
        <v>57653</v>
      </c>
      <c r="D5" s="252">
        <v>56588</v>
      </c>
      <c r="E5" s="252">
        <v>56662</v>
      </c>
      <c r="F5" s="252">
        <v>56474</v>
      </c>
      <c r="G5" s="252">
        <v>56312</v>
      </c>
      <c r="H5" s="252">
        <v>74627</v>
      </c>
      <c r="I5" s="252">
        <v>92751</v>
      </c>
      <c r="J5" s="252">
        <v>111014</v>
      </c>
      <c r="K5" s="252">
        <v>110600</v>
      </c>
      <c r="L5" s="252">
        <v>140360</v>
      </c>
      <c r="M5" s="252">
        <v>254649</v>
      </c>
      <c r="N5" s="252">
        <v>591252</v>
      </c>
      <c r="O5" s="252">
        <v>1472026</v>
      </c>
      <c r="P5" s="252">
        <v>1797413</v>
      </c>
      <c r="Q5" s="252">
        <v>3475327</v>
      </c>
      <c r="R5" s="252" t="s">
        <v>7</v>
      </c>
      <c r="S5" s="252" t="s">
        <v>7</v>
      </c>
      <c r="T5" s="252" t="s">
        <v>7</v>
      </c>
      <c r="U5" s="252" t="s">
        <v>7</v>
      </c>
      <c r="V5" s="252" t="s">
        <v>7</v>
      </c>
      <c r="X5" s="89"/>
      <c r="Y5" s="89"/>
    </row>
    <row r="6" spans="1:25" s="107" customFormat="1" ht="18" customHeight="1">
      <c r="A6" s="45" t="s">
        <v>497</v>
      </c>
      <c r="B6" s="252" t="s">
        <v>7</v>
      </c>
      <c r="C6" s="252" t="s">
        <v>7</v>
      </c>
      <c r="D6" s="252" t="s">
        <v>7</v>
      </c>
      <c r="E6" s="252" t="s">
        <v>7</v>
      </c>
      <c r="F6" s="252" t="s">
        <v>7</v>
      </c>
      <c r="G6" s="252" t="s">
        <v>7</v>
      </c>
      <c r="H6" s="252" t="s">
        <v>7</v>
      </c>
      <c r="I6" s="252" t="s">
        <v>7</v>
      </c>
      <c r="J6" s="252" t="s">
        <v>7</v>
      </c>
      <c r="K6" s="252" t="s">
        <v>7</v>
      </c>
      <c r="L6" s="252" t="s">
        <v>7</v>
      </c>
      <c r="M6" s="252" t="s">
        <v>7</v>
      </c>
      <c r="N6" s="252" t="s">
        <v>7</v>
      </c>
      <c r="O6" s="252" t="s">
        <v>7</v>
      </c>
      <c r="P6" s="252" t="s">
        <v>7</v>
      </c>
      <c r="Q6" s="252" t="s">
        <v>7</v>
      </c>
      <c r="R6" s="252" t="s">
        <v>7</v>
      </c>
      <c r="S6" s="252" t="s">
        <v>7</v>
      </c>
      <c r="T6" s="252" t="s">
        <v>7</v>
      </c>
      <c r="U6" s="252" t="s">
        <v>7</v>
      </c>
      <c r="V6" s="252" t="s">
        <v>7</v>
      </c>
      <c r="X6" s="89"/>
      <c r="Y6" s="89"/>
    </row>
    <row r="7" spans="1:25" s="107" customFormat="1" ht="18" customHeight="1">
      <c r="A7" s="45" t="s">
        <v>37</v>
      </c>
      <c r="B7" s="252"/>
      <c r="C7" s="252"/>
      <c r="D7" s="252">
        <v>6040</v>
      </c>
      <c r="E7" s="252">
        <v>12000</v>
      </c>
      <c r="F7" s="252">
        <v>17000</v>
      </c>
      <c r="G7" s="252">
        <v>24000</v>
      </c>
      <c r="H7" s="252">
        <v>33800</v>
      </c>
      <c r="I7" s="252">
        <v>47590</v>
      </c>
      <c r="J7" s="252">
        <v>67034</v>
      </c>
      <c r="K7" s="252">
        <v>40000</v>
      </c>
      <c r="L7" s="252">
        <v>30000</v>
      </c>
      <c r="M7" s="252">
        <v>20000</v>
      </c>
      <c r="N7" s="252">
        <v>15000</v>
      </c>
      <c r="O7" s="252">
        <v>12000</v>
      </c>
      <c r="P7" s="252" t="s">
        <v>7</v>
      </c>
      <c r="Q7" s="252" t="s">
        <v>7</v>
      </c>
      <c r="R7" s="252" t="s">
        <v>7</v>
      </c>
      <c r="S7" s="252" t="s">
        <v>7</v>
      </c>
      <c r="T7" s="252" t="s">
        <v>7</v>
      </c>
      <c r="U7" s="252" t="s">
        <v>7</v>
      </c>
      <c r="V7" s="252" t="s">
        <v>7</v>
      </c>
    </row>
    <row r="8" spans="1:25" s="107" customFormat="1" ht="18" customHeight="1">
      <c r="A8" s="45" t="s">
        <v>496</v>
      </c>
      <c r="B8" s="252">
        <v>5000</v>
      </c>
      <c r="C8" s="252">
        <v>6500</v>
      </c>
      <c r="D8" s="252">
        <v>10000</v>
      </c>
      <c r="E8" s="252">
        <v>14000</v>
      </c>
      <c r="F8" s="252">
        <v>18000</v>
      </c>
      <c r="G8" s="252">
        <v>20500</v>
      </c>
      <c r="H8" s="252">
        <v>21000</v>
      </c>
      <c r="I8" s="252" t="s">
        <v>7</v>
      </c>
      <c r="J8" s="252" t="s">
        <v>7</v>
      </c>
      <c r="K8" s="252" t="s">
        <v>7</v>
      </c>
      <c r="L8" s="252" t="s">
        <v>7</v>
      </c>
      <c r="M8" s="252" t="s">
        <v>7</v>
      </c>
      <c r="N8" s="252" t="s">
        <v>7</v>
      </c>
      <c r="O8" s="252">
        <v>1047</v>
      </c>
      <c r="P8" s="252" t="s">
        <v>7</v>
      </c>
      <c r="Q8" s="252" t="s">
        <v>7</v>
      </c>
      <c r="R8" s="252" t="s">
        <v>7</v>
      </c>
      <c r="S8" s="252" t="s">
        <v>7</v>
      </c>
      <c r="T8" s="252" t="s">
        <v>7</v>
      </c>
      <c r="U8" s="252" t="s">
        <v>7</v>
      </c>
      <c r="V8" s="252" t="s">
        <v>7</v>
      </c>
    </row>
    <row r="9" spans="1:25" s="107" customFormat="1" ht="18" customHeight="1">
      <c r="A9" s="45" t="s">
        <v>11</v>
      </c>
      <c r="B9" s="252">
        <v>0</v>
      </c>
      <c r="C9" s="252">
        <v>1694</v>
      </c>
      <c r="D9" s="252">
        <v>2046</v>
      </c>
      <c r="E9" s="252">
        <v>2439</v>
      </c>
      <c r="F9" s="252">
        <v>2562</v>
      </c>
      <c r="G9" s="252">
        <v>2533</v>
      </c>
      <c r="H9" s="252">
        <v>2333</v>
      </c>
      <c r="I9" s="252">
        <v>1708</v>
      </c>
      <c r="J9" s="252">
        <v>1473</v>
      </c>
      <c r="K9" s="252">
        <v>978</v>
      </c>
      <c r="L9" s="252">
        <v>648</v>
      </c>
      <c r="M9" s="252">
        <v>567</v>
      </c>
      <c r="N9" s="252" t="s">
        <v>7</v>
      </c>
      <c r="O9" s="252" t="s">
        <v>7</v>
      </c>
      <c r="P9" s="252" t="s">
        <v>7</v>
      </c>
      <c r="Q9" s="252" t="s">
        <v>7</v>
      </c>
      <c r="R9" s="252" t="s">
        <v>7</v>
      </c>
      <c r="S9" s="252" t="s">
        <v>7</v>
      </c>
      <c r="T9" s="252" t="s">
        <v>7</v>
      </c>
      <c r="U9" s="252" t="s">
        <v>7</v>
      </c>
      <c r="V9" s="252" t="s">
        <v>7</v>
      </c>
    </row>
    <row r="10" spans="1:25" s="107" customFormat="1" ht="18" customHeight="1">
      <c r="A10" s="45" t="s">
        <v>10</v>
      </c>
      <c r="B10" s="252">
        <v>10094</v>
      </c>
      <c r="C10" s="252">
        <v>12500</v>
      </c>
      <c r="D10" s="252">
        <v>18000</v>
      </c>
      <c r="E10" s="252">
        <v>23000</v>
      </c>
      <c r="F10" s="252">
        <v>10473</v>
      </c>
      <c r="G10" s="252">
        <v>9579</v>
      </c>
      <c r="H10" s="252">
        <v>10742</v>
      </c>
      <c r="I10" s="252">
        <v>14244</v>
      </c>
      <c r="J10" s="252">
        <v>17176</v>
      </c>
      <c r="K10" s="252">
        <v>26292</v>
      </c>
      <c r="L10" s="252">
        <v>33824</v>
      </c>
      <c r="M10" s="252">
        <v>35950</v>
      </c>
      <c r="N10" s="252">
        <v>94746</v>
      </c>
      <c r="O10" s="252">
        <v>727973</v>
      </c>
      <c r="P10" s="252">
        <v>820922</v>
      </c>
      <c r="Q10" s="252">
        <v>1252477</v>
      </c>
      <c r="R10" s="252" t="s">
        <v>7</v>
      </c>
      <c r="S10" s="252" t="s">
        <v>7</v>
      </c>
      <c r="T10" s="252" t="s">
        <v>7</v>
      </c>
      <c r="U10" s="252" t="s">
        <v>7</v>
      </c>
      <c r="V10" s="252" t="s">
        <v>7</v>
      </c>
    </row>
    <row r="11" spans="1:25" s="107" customFormat="1" ht="18" customHeight="1">
      <c r="A11" s="45" t="s">
        <v>9</v>
      </c>
      <c r="B11" s="252">
        <v>5600</v>
      </c>
      <c r="C11" s="252">
        <v>9700</v>
      </c>
      <c r="D11" s="252">
        <v>13450</v>
      </c>
      <c r="E11" s="252">
        <v>12600</v>
      </c>
      <c r="F11" s="252">
        <v>16182</v>
      </c>
      <c r="G11" s="252">
        <v>15000</v>
      </c>
      <c r="H11" s="252" t="s">
        <v>7</v>
      </c>
      <c r="I11" s="252">
        <v>78000</v>
      </c>
      <c r="J11" s="252">
        <v>105000</v>
      </c>
      <c r="K11" s="252">
        <v>150000</v>
      </c>
      <c r="L11" s="252">
        <v>305000</v>
      </c>
      <c r="M11" s="252">
        <v>450000</v>
      </c>
      <c r="N11" s="252">
        <v>630000</v>
      </c>
      <c r="O11" s="252">
        <v>991395</v>
      </c>
      <c r="P11" s="252">
        <v>1830802</v>
      </c>
      <c r="Q11" s="252">
        <v>2876413</v>
      </c>
      <c r="R11" s="252" t="s">
        <v>7</v>
      </c>
      <c r="S11" s="252" t="s">
        <v>7</v>
      </c>
      <c r="T11" s="252" t="s">
        <v>7</v>
      </c>
      <c r="U11" s="252" t="s">
        <v>7</v>
      </c>
      <c r="V11" s="252" t="s">
        <v>7</v>
      </c>
    </row>
    <row r="12" spans="1:25" s="107" customFormat="1" ht="18" customHeight="1">
      <c r="A12" s="45" t="s">
        <v>8</v>
      </c>
      <c r="B12" s="234">
        <v>35000</v>
      </c>
      <c r="C12" s="234">
        <v>43000</v>
      </c>
      <c r="D12" s="234">
        <v>50000</v>
      </c>
      <c r="E12" s="234">
        <v>61300</v>
      </c>
      <c r="F12" s="234">
        <v>78000</v>
      </c>
      <c r="G12" s="234">
        <v>128600</v>
      </c>
      <c r="H12" s="234">
        <v>143500</v>
      </c>
      <c r="I12" s="234">
        <v>166000</v>
      </c>
      <c r="J12" s="234">
        <v>199500</v>
      </c>
      <c r="K12" s="234">
        <v>284000</v>
      </c>
      <c r="L12" s="234">
        <v>284200</v>
      </c>
      <c r="M12" s="234">
        <v>370000</v>
      </c>
      <c r="N12" s="234">
        <v>568700</v>
      </c>
      <c r="O12" s="234">
        <v>680700</v>
      </c>
      <c r="P12" s="234">
        <v>735000</v>
      </c>
      <c r="Q12" s="234">
        <v>840900</v>
      </c>
      <c r="R12" s="234">
        <v>1091400</v>
      </c>
      <c r="S12" s="234">
        <v>1248000</v>
      </c>
      <c r="T12" s="234">
        <v>1355600</v>
      </c>
      <c r="U12" s="234">
        <v>1496300</v>
      </c>
      <c r="V12" s="234">
        <v>1648000</v>
      </c>
    </row>
    <row r="13" spans="1:25" s="107" customFormat="1" ht="18" customHeight="1">
      <c r="A13" s="45" t="s">
        <v>6</v>
      </c>
      <c r="B13" s="252">
        <v>6100</v>
      </c>
      <c r="C13" s="252"/>
      <c r="D13" s="252"/>
      <c r="E13" s="252"/>
      <c r="F13" s="252"/>
      <c r="G13" s="252"/>
      <c r="H13" s="252"/>
      <c r="I13" s="252"/>
      <c r="J13" s="252"/>
      <c r="K13" s="252">
        <v>13509</v>
      </c>
      <c r="L13" s="252"/>
      <c r="M13" s="252">
        <v>19248</v>
      </c>
      <c r="N13" s="252">
        <v>18342</v>
      </c>
      <c r="O13" s="252" t="s">
        <v>7</v>
      </c>
      <c r="P13" s="252" t="s">
        <v>7</v>
      </c>
      <c r="Q13" s="252" t="s">
        <v>7</v>
      </c>
      <c r="R13" s="234" t="s">
        <v>7</v>
      </c>
      <c r="S13" s="234" t="s">
        <v>7</v>
      </c>
      <c r="T13" s="234" t="s">
        <v>7</v>
      </c>
      <c r="U13" s="234" t="s">
        <v>7</v>
      </c>
      <c r="V13" s="234" t="s">
        <v>7</v>
      </c>
    </row>
    <row r="14" spans="1:25" s="107" customFormat="1" ht="18" customHeight="1">
      <c r="A14" s="45" t="s">
        <v>5</v>
      </c>
      <c r="B14" s="252">
        <v>10000</v>
      </c>
      <c r="C14" s="252">
        <v>15000</v>
      </c>
      <c r="D14" s="252">
        <v>17000</v>
      </c>
      <c r="E14" s="252">
        <v>15500</v>
      </c>
      <c r="F14" s="252">
        <v>19000</v>
      </c>
      <c r="G14" s="252">
        <v>60000</v>
      </c>
      <c r="H14" s="252">
        <v>75000</v>
      </c>
      <c r="I14" s="252">
        <v>90000</v>
      </c>
      <c r="J14" s="252" t="s">
        <v>7</v>
      </c>
      <c r="K14" s="252" t="s">
        <v>7</v>
      </c>
      <c r="L14" s="252" t="s">
        <v>7</v>
      </c>
      <c r="M14" s="252" t="s">
        <v>7</v>
      </c>
      <c r="N14" s="252" t="s">
        <v>7</v>
      </c>
      <c r="O14" s="252" t="s">
        <v>7</v>
      </c>
      <c r="P14" s="252" t="s">
        <v>7</v>
      </c>
      <c r="Q14" s="252" t="s">
        <v>7</v>
      </c>
      <c r="R14" s="252" t="s">
        <v>7</v>
      </c>
      <c r="S14" s="252" t="s">
        <v>7</v>
      </c>
      <c r="T14" s="252" t="s">
        <v>7</v>
      </c>
      <c r="U14" s="252" t="s">
        <v>7</v>
      </c>
      <c r="V14" s="252" t="s">
        <v>7</v>
      </c>
    </row>
    <row r="15" spans="1:25" s="107" customFormat="1" ht="18" customHeight="1">
      <c r="A15" s="45" t="s">
        <v>4</v>
      </c>
      <c r="B15" s="252">
        <v>1285</v>
      </c>
      <c r="C15" s="252">
        <v>2050</v>
      </c>
      <c r="D15" s="252">
        <v>2924</v>
      </c>
      <c r="E15" s="252">
        <v>2811</v>
      </c>
      <c r="F15" s="252">
        <v>3309</v>
      </c>
      <c r="G15" s="252">
        <v>3874</v>
      </c>
      <c r="H15" s="252">
        <v>4990</v>
      </c>
      <c r="I15" s="252">
        <v>5121</v>
      </c>
      <c r="J15" s="252">
        <v>4985</v>
      </c>
      <c r="K15" s="252">
        <v>5684</v>
      </c>
      <c r="L15" s="252">
        <v>7920</v>
      </c>
      <c r="M15" s="252">
        <v>10772</v>
      </c>
      <c r="N15" s="252">
        <v>10821</v>
      </c>
      <c r="O15" s="252">
        <v>13024</v>
      </c>
      <c r="P15" s="252">
        <v>12427</v>
      </c>
      <c r="Q15" s="252">
        <v>13639</v>
      </c>
      <c r="R15" s="252" t="s">
        <v>7</v>
      </c>
      <c r="S15" s="252" t="s">
        <v>7</v>
      </c>
      <c r="T15" s="252" t="s">
        <v>7</v>
      </c>
      <c r="U15" s="252" t="s">
        <v>7</v>
      </c>
      <c r="V15" s="252" t="s">
        <v>7</v>
      </c>
    </row>
    <row r="16" spans="1:25" s="107" customFormat="1" ht="18" customHeight="1">
      <c r="A16" s="45" t="s">
        <v>3</v>
      </c>
      <c r="B16" s="252">
        <v>711526</v>
      </c>
      <c r="C16" s="252">
        <v>937526</v>
      </c>
      <c r="D16" s="252">
        <v>1000000</v>
      </c>
      <c r="E16" s="252">
        <v>3138800</v>
      </c>
      <c r="F16" s="252">
        <v>3566000</v>
      </c>
      <c r="G16" s="252" t="s">
        <v>7</v>
      </c>
      <c r="H16" s="252" t="s">
        <v>7</v>
      </c>
      <c r="I16" s="252" t="s">
        <v>7</v>
      </c>
      <c r="J16" s="252" t="s">
        <v>7</v>
      </c>
      <c r="K16" s="252" t="s">
        <v>7</v>
      </c>
      <c r="L16" s="252" t="s">
        <v>7</v>
      </c>
      <c r="M16" s="252" t="s">
        <v>7</v>
      </c>
      <c r="N16" s="252" t="s">
        <v>7</v>
      </c>
      <c r="O16" s="252" t="s">
        <v>7</v>
      </c>
      <c r="P16" s="252" t="s">
        <v>7</v>
      </c>
      <c r="Q16" s="252" t="s">
        <v>7</v>
      </c>
      <c r="R16" s="252" t="s">
        <v>7</v>
      </c>
      <c r="S16" s="252" t="s">
        <v>7</v>
      </c>
      <c r="T16" s="252" t="s">
        <v>7</v>
      </c>
      <c r="U16" s="252" t="s">
        <v>7</v>
      </c>
      <c r="V16" s="252" t="s">
        <v>7</v>
      </c>
    </row>
    <row r="17" spans="1:22" s="107" customFormat="1" ht="18" customHeight="1">
      <c r="A17" s="45" t="s">
        <v>30</v>
      </c>
      <c r="B17" s="252">
        <v>10000</v>
      </c>
      <c r="C17" s="252">
        <v>15000</v>
      </c>
      <c r="D17" s="252">
        <v>20000</v>
      </c>
      <c r="E17" s="252">
        <v>50000</v>
      </c>
      <c r="F17" s="252"/>
      <c r="G17" s="252">
        <v>92000</v>
      </c>
      <c r="H17" s="252">
        <v>129000</v>
      </c>
      <c r="I17" s="252">
        <v>181000</v>
      </c>
      <c r="J17" s="252">
        <v>251838</v>
      </c>
      <c r="K17" s="252">
        <v>397522</v>
      </c>
      <c r="L17" s="252">
        <v>537155</v>
      </c>
      <c r="M17" s="252">
        <v>571412</v>
      </c>
      <c r="N17" s="252">
        <v>1137298</v>
      </c>
      <c r="O17" s="252">
        <v>1434192</v>
      </c>
      <c r="P17" s="252">
        <v>1933792</v>
      </c>
      <c r="Q17" s="252">
        <v>662882</v>
      </c>
      <c r="R17" s="252" t="s">
        <v>7</v>
      </c>
      <c r="S17" s="252" t="s">
        <v>7</v>
      </c>
      <c r="T17" s="252" t="s">
        <v>7</v>
      </c>
      <c r="U17" s="252" t="s">
        <v>7</v>
      </c>
      <c r="V17" s="252" t="s">
        <v>7</v>
      </c>
    </row>
    <row r="18" spans="1:22" s="107" customFormat="1" ht="18" customHeight="1">
      <c r="A18" s="45" t="s">
        <v>1</v>
      </c>
      <c r="B18" s="252">
        <v>6080</v>
      </c>
      <c r="C18" s="252">
        <v>8248</v>
      </c>
      <c r="D18" s="252">
        <v>11647</v>
      </c>
      <c r="E18" s="252">
        <v>12000</v>
      </c>
      <c r="F18" s="252">
        <v>16288</v>
      </c>
      <c r="G18" s="252">
        <v>10882</v>
      </c>
      <c r="H18" s="252">
        <v>9049</v>
      </c>
      <c r="I18" s="252">
        <v>12578</v>
      </c>
      <c r="J18" s="252">
        <v>18078</v>
      </c>
      <c r="K18" s="252">
        <v>17754</v>
      </c>
      <c r="L18" s="252">
        <v>10267</v>
      </c>
      <c r="M18" s="252">
        <v>19282</v>
      </c>
      <c r="N18" s="252">
        <v>15757</v>
      </c>
      <c r="O18" s="252">
        <v>17527</v>
      </c>
      <c r="P18" s="252">
        <v>29349</v>
      </c>
      <c r="Q18" s="252">
        <v>38316</v>
      </c>
      <c r="R18" s="252" t="s">
        <v>7</v>
      </c>
      <c r="S18" s="252" t="s">
        <v>7</v>
      </c>
      <c r="T18" s="252" t="s">
        <v>7</v>
      </c>
      <c r="U18" s="252" t="s">
        <v>7</v>
      </c>
      <c r="V18" s="252" t="s">
        <v>7</v>
      </c>
    </row>
    <row r="19" spans="1:22" s="107" customFormat="1" ht="18" customHeight="1">
      <c r="A19" s="45" t="s">
        <v>0</v>
      </c>
      <c r="B19" s="234">
        <v>30000</v>
      </c>
      <c r="C19" s="234">
        <v>35000</v>
      </c>
      <c r="D19" s="234">
        <v>39997</v>
      </c>
      <c r="E19" s="234">
        <v>83000</v>
      </c>
      <c r="F19" s="234">
        <v>90000</v>
      </c>
      <c r="G19" s="234">
        <v>96000</v>
      </c>
      <c r="H19" s="234">
        <v>97000</v>
      </c>
      <c r="I19" s="268">
        <v>99500</v>
      </c>
      <c r="J19" s="268">
        <v>99500</v>
      </c>
      <c r="K19" s="268">
        <v>99700</v>
      </c>
      <c r="L19" s="268">
        <v>99800</v>
      </c>
      <c r="M19" s="268">
        <v>100285</v>
      </c>
      <c r="N19" s="268">
        <v>105121</v>
      </c>
      <c r="O19" s="268">
        <v>126277</v>
      </c>
      <c r="P19" s="268">
        <v>142234</v>
      </c>
      <c r="Q19" s="268">
        <v>145604</v>
      </c>
      <c r="R19" s="268">
        <v>146838</v>
      </c>
      <c r="S19" s="268">
        <v>148310</v>
      </c>
      <c r="T19" s="268">
        <v>173056</v>
      </c>
      <c r="U19" s="268">
        <v>179424</v>
      </c>
      <c r="V19" s="268">
        <v>180461</v>
      </c>
    </row>
    <row r="20" spans="1:22" s="89" customFormat="1" ht="18" customHeight="1">
      <c r="A20" s="196"/>
      <c r="B20" s="193"/>
      <c r="C20" s="193"/>
      <c r="D20" s="193"/>
      <c r="E20" s="193"/>
      <c r="F20" s="193"/>
      <c r="G20" s="193"/>
      <c r="H20" s="193"/>
      <c r="I20" s="193"/>
      <c r="J20" s="193"/>
      <c r="K20" s="193"/>
      <c r="L20" s="193"/>
      <c r="M20" s="193"/>
      <c r="N20" s="193"/>
      <c r="O20" s="193"/>
      <c r="P20" s="193"/>
      <c r="Q20" s="193"/>
      <c r="R20" s="193"/>
      <c r="S20" s="193"/>
      <c r="T20" s="193"/>
      <c r="U20" s="193"/>
      <c r="V20" s="193"/>
    </row>
    <row r="21" spans="1:22" s="49" customFormat="1" ht="19.5" customHeight="1">
      <c r="A21" s="185" t="s">
        <v>353</v>
      </c>
      <c r="B21" s="47"/>
      <c r="C21" s="47"/>
      <c r="D21" s="47"/>
      <c r="E21" s="47"/>
      <c r="F21" s="47"/>
      <c r="G21" s="47"/>
      <c r="H21" s="47"/>
      <c r="I21" s="47"/>
      <c r="J21" s="47"/>
      <c r="K21" s="47"/>
    </row>
    <row r="22" spans="1:22" s="49" customFormat="1" ht="18" customHeight="1">
      <c r="B22" s="47"/>
      <c r="C22" s="47"/>
      <c r="D22" s="47"/>
      <c r="E22" s="47"/>
      <c r="F22" s="47"/>
      <c r="G22" s="47"/>
      <c r="H22" s="47"/>
      <c r="I22" s="47"/>
      <c r="J22" s="47"/>
      <c r="K22" s="47"/>
    </row>
    <row r="23" spans="1:22" ht="18" customHeight="1">
      <c r="A23" s="185" t="s">
        <v>582</v>
      </c>
    </row>
  </sheetData>
  <mergeCells count="2">
    <mergeCell ref="A2:A3"/>
    <mergeCell ref="B2:V2"/>
  </mergeCells>
  <hyperlinks>
    <hyperlink ref="X3" location="Content!A1" display="Back to content pag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A10" zoomScale="96" zoomScaleNormal="96" workbookViewId="0">
      <selection activeCell="D19" sqref="D19"/>
    </sheetView>
  </sheetViews>
  <sheetFormatPr defaultColWidth="9.1796875" defaultRowHeight="18" customHeight="1"/>
  <cols>
    <col min="1" max="1" width="35" style="47" customWidth="1"/>
    <col min="2" max="12" width="9.26953125" style="47" bestFit="1" customWidth="1"/>
    <col min="13" max="22" width="9.26953125" style="47" customWidth="1"/>
    <col min="23" max="16384" width="9.1796875" style="47"/>
  </cols>
  <sheetData>
    <row r="1" spans="1:25" s="28" customFormat="1" ht="18" customHeight="1">
      <c r="A1" s="28" t="s">
        <v>540</v>
      </c>
    </row>
    <row r="2" spans="1:25" s="107" customFormat="1" ht="18" customHeight="1">
      <c r="A2" s="314"/>
      <c r="B2" s="313" t="s">
        <v>399</v>
      </c>
      <c r="C2" s="313"/>
      <c r="D2" s="313"/>
      <c r="E2" s="313"/>
      <c r="F2" s="313"/>
      <c r="G2" s="313"/>
      <c r="H2" s="313"/>
      <c r="I2" s="313"/>
      <c r="J2" s="313"/>
      <c r="K2" s="313"/>
      <c r="L2" s="313"/>
      <c r="M2" s="313"/>
      <c r="N2" s="313"/>
      <c r="O2" s="313"/>
      <c r="P2" s="313"/>
      <c r="Q2" s="313"/>
      <c r="R2" s="313"/>
      <c r="S2" s="313"/>
      <c r="T2" s="313"/>
      <c r="U2" s="313"/>
      <c r="V2" s="313"/>
      <c r="Y2" s="17"/>
    </row>
    <row r="3" spans="1:25" s="107" customFormat="1" ht="18" customHeight="1">
      <c r="A3" s="314"/>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row>
    <row r="4" spans="1:25" s="107" customFormat="1" ht="18" customHeight="1">
      <c r="A4" s="45" t="s">
        <v>14</v>
      </c>
      <c r="B4" s="269"/>
      <c r="C4" s="269"/>
      <c r="D4" s="269">
        <v>6.04413264480365E-2</v>
      </c>
      <c r="E4" s="269"/>
      <c r="F4" s="269">
        <v>0.25607458831167401</v>
      </c>
      <c r="G4" s="269">
        <v>0.27290886463180603</v>
      </c>
      <c r="H4" s="269">
        <v>0.55848298619794501</v>
      </c>
      <c r="I4" s="269">
        <v>0.57060146015772495</v>
      </c>
      <c r="J4" s="269">
        <v>0.59319333379310402</v>
      </c>
      <c r="K4" s="269">
        <v>1.72459184435127</v>
      </c>
      <c r="L4" s="269" t="s">
        <v>7</v>
      </c>
      <c r="M4" s="269" t="s">
        <v>7</v>
      </c>
      <c r="N4" s="269" t="s">
        <v>7</v>
      </c>
      <c r="O4" s="269" t="s">
        <v>7</v>
      </c>
      <c r="P4" s="269" t="s">
        <v>7</v>
      </c>
      <c r="Q4" s="269" t="s">
        <v>7</v>
      </c>
      <c r="R4" s="269" t="s">
        <v>7</v>
      </c>
      <c r="S4" s="269" t="s">
        <v>7</v>
      </c>
      <c r="T4" s="269" t="s">
        <v>7</v>
      </c>
      <c r="U4" s="269" t="s">
        <v>7</v>
      </c>
      <c r="V4" s="269" t="s">
        <v>7</v>
      </c>
    </row>
    <row r="5" spans="1:25" s="107" customFormat="1" ht="18" customHeight="1">
      <c r="A5" s="45" t="s">
        <v>13</v>
      </c>
      <c r="B5" s="269">
        <v>3</v>
      </c>
      <c r="C5" s="269">
        <v>3</v>
      </c>
      <c r="D5" s="269">
        <v>3</v>
      </c>
      <c r="E5" s="269">
        <v>3</v>
      </c>
      <c r="F5" s="269">
        <v>3</v>
      </c>
      <c r="G5" s="269">
        <v>3</v>
      </c>
      <c r="H5" s="269">
        <v>4</v>
      </c>
      <c r="I5" s="269">
        <v>5</v>
      </c>
      <c r="J5" s="269">
        <v>6</v>
      </c>
      <c r="K5" s="269">
        <v>6</v>
      </c>
      <c r="L5" s="269">
        <v>8</v>
      </c>
      <c r="M5" s="269">
        <v>13</v>
      </c>
      <c r="N5" s="269">
        <v>39</v>
      </c>
      <c r="O5" s="269">
        <v>72</v>
      </c>
      <c r="P5" s="269">
        <v>89</v>
      </c>
      <c r="Q5" s="269">
        <v>158</v>
      </c>
      <c r="R5" s="269" t="s">
        <v>7</v>
      </c>
      <c r="S5" s="269" t="s">
        <v>7</v>
      </c>
      <c r="T5" s="269" t="s">
        <v>7</v>
      </c>
      <c r="U5" s="269" t="s">
        <v>7</v>
      </c>
      <c r="V5" s="269" t="s">
        <v>7</v>
      </c>
      <c r="Y5" s="89"/>
    </row>
    <row r="6" spans="1:25" s="107" customFormat="1" ht="18" customHeight="1">
      <c r="A6" s="45" t="s">
        <v>497</v>
      </c>
      <c r="B6" s="269" t="s">
        <v>7</v>
      </c>
      <c r="C6" s="269" t="s">
        <v>7</v>
      </c>
      <c r="D6" s="269" t="s">
        <v>7</v>
      </c>
      <c r="E6" s="269" t="s">
        <v>7</v>
      </c>
      <c r="F6" s="269" t="s">
        <v>7</v>
      </c>
      <c r="G6" s="269" t="s">
        <v>7</v>
      </c>
      <c r="H6" s="269" t="s">
        <v>7</v>
      </c>
      <c r="I6" s="269" t="s">
        <v>7</v>
      </c>
      <c r="J6" s="269" t="s">
        <v>7</v>
      </c>
      <c r="K6" s="269" t="s">
        <v>7</v>
      </c>
      <c r="L6" s="269" t="s">
        <v>7</v>
      </c>
      <c r="M6" s="269" t="s">
        <v>7</v>
      </c>
      <c r="N6" s="269" t="s">
        <v>7</v>
      </c>
      <c r="O6" s="269" t="s">
        <v>7</v>
      </c>
      <c r="P6" s="269" t="s">
        <v>7</v>
      </c>
      <c r="Q6" s="269" t="s">
        <v>7</v>
      </c>
      <c r="R6" s="269" t="s">
        <v>7</v>
      </c>
      <c r="S6" s="269" t="s">
        <v>7</v>
      </c>
      <c r="T6" s="269" t="s">
        <v>7</v>
      </c>
      <c r="U6" s="269" t="s">
        <v>7</v>
      </c>
      <c r="V6" s="269" t="s">
        <v>7</v>
      </c>
      <c r="Y6" s="89"/>
    </row>
    <row r="7" spans="1:25" s="107" customFormat="1" ht="18" customHeight="1">
      <c r="A7" s="45" t="s">
        <v>37</v>
      </c>
      <c r="B7" s="269"/>
      <c r="C7" s="269"/>
      <c r="D7" s="269">
        <v>1.1506662367035901E-2</v>
      </c>
      <c r="E7" s="269">
        <v>2.2181865603958101E-2</v>
      </c>
      <c r="F7" s="269">
        <v>3.0490601854886799E-2</v>
      </c>
      <c r="G7" s="269">
        <v>4.1796903204746202E-2</v>
      </c>
      <c r="H7" s="269">
        <v>5.72024143819055E-2</v>
      </c>
      <c r="I7" s="269">
        <v>7.8308864212939602E-2</v>
      </c>
      <c r="J7" s="269">
        <v>0.107297488954804</v>
      </c>
      <c r="K7" s="269" t="s">
        <v>7</v>
      </c>
      <c r="L7" s="269" t="s">
        <v>7</v>
      </c>
      <c r="M7" s="269" t="s">
        <v>7</v>
      </c>
      <c r="N7" s="269" t="s">
        <v>7</v>
      </c>
      <c r="O7" s="269" t="s">
        <v>7</v>
      </c>
      <c r="P7" s="269" t="s">
        <v>7</v>
      </c>
      <c r="Q7" s="269" t="s">
        <v>7</v>
      </c>
      <c r="R7" s="269" t="s">
        <v>7</v>
      </c>
      <c r="S7" s="269" t="s">
        <v>7</v>
      </c>
      <c r="T7" s="269" t="s">
        <v>7</v>
      </c>
      <c r="U7" s="269" t="s">
        <v>7</v>
      </c>
      <c r="V7" s="269" t="s">
        <v>7</v>
      </c>
    </row>
    <row r="8" spans="1:25" s="107" customFormat="1" ht="18" customHeight="1">
      <c r="A8" s="45" t="s">
        <v>496</v>
      </c>
      <c r="B8" s="269">
        <v>0.46999902240203301</v>
      </c>
      <c r="C8" s="269">
        <v>0.60460448170048298</v>
      </c>
      <c r="D8" s="269">
        <v>0.92355120214042197</v>
      </c>
      <c r="E8" s="269">
        <v>1.2859090090785199</v>
      </c>
      <c r="F8" s="269">
        <v>1.64310484743315</v>
      </c>
      <c r="G8" s="269">
        <v>1.8553564139671199</v>
      </c>
      <c r="H8" s="269">
        <v>1.8790197601297101</v>
      </c>
      <c r="I8" s="269" t="s">
        <v>7</v>
      </c>
      <c r="J8" s="269" t="s">
        <v>7</v>
      </c>
      <c r="K8" s="269" t="s">
        <v>7</v>
      </c>
      <c r="L8" s="269" t="s">
        <v>7</v>
      </c>
      <c r="M8" s="269" t="s">
        <v>7</v>
      </c>
      <c r="N8" s="269" t="s">
        <v>7</v>
      </c>
      <c r="O8" s="269">
        <v>9.5777554571251367E-2</v>
      </c>
      <c r="P8" s="269" t="s">
        <v>7</v>
      </c>
      <c r="Q8" s="269" t="s">
        <v>7</v>
      </c>
      <c r="R8" s="269" t="s">
        <v>7</v>
      </c>
      <c r="S8" s="269" t="s">
        <v>7</v>
      </c>
      <c r="T8" s="269" t="s">
        <v>7</v>
      </c>
      <c r="U8" s="269" t="s">
        <v>7</v>
      </c>
      <c r="V8" s="269" t="s">
        <v>7</v>
      </c>
    </row>
    <row r="9" spans="1:25" s="107" customFormat="1" ht="18" customHeight="1">
      <c r="A9" s="45" t="s">
        <v>11</v>
      </c>
      <c r="B9" s="269" t="s">
        <v>7</v>
      </c>
      <c r="C9" s="269" t="s">
        <v>7</v>
      </c>
      <c r="D9" s="269" t="s">
        <v>7</v>
      </c>
      <c r="E9" s="269" t="s">
        <v>7</v>
      </c>
      <c r="F9" s="269" t="s">
        <v>7</v>
      </c>
      <c r="G9" s="269" t="s">
        <v>7</v>
      </c>
      <c r="H9" s="269" t="s">
        <v>7</v>
      </c>
      <c r="I9" s="269" t="s">
        <v>7</v>
      </c>
      <c r="J9" s="269" t="s">
        <v>7</v>
      </c>
      <c r="K9" s="269" t="s">
        <v>7</v>
      </c>
      <c r="L9" s="269" t="s">
        <v>7</v>
      </c>
      <c r="M9" s="269" t="s">
        <v>7</v>
      </c>
      <c r="N9" s="269" t="s">
        <v>7</v>
      </c>
      <c r="O9" s="269" t="s">
        <v>7</v>
      </c>
      <c r="P9" s="269" t="s">
        <v>7</v>
      </c>
      <c r="Q9" s="269" t="s">
        <v>7</v>
      </c>
      <c r="R9" s="269" t="s">
        <v>7</v>
      </c>
      <c r="S9" s="269" t="s">
        <v>7</v>
      </c>
      <c r="T9" s="269" t="s">
        <v>7</v>
      </c>
      <c r="U9" s="269" t="s">
        <v>7</v>
      </c>
      <c r="V9" s="269" t="s">
        <v>7</v>
      </c>
    </row>
    <row r="10" spans="1:25" s="107" customFormat="1" ht="18" customHeight="1">
      <c r="A10" s="45" t="s">
        <v>10</v>
      </c>
      <c r="B10" s="269">
        <v>6.5697873612234906E-2</v>
      </c>
      <c r="C10" s="269">
        <v>7.8882210054869201E-2</v>
      </c>
      <c r="D10" s="269">
        <v>0.110166076584519</v>
      </c>
      <c r="E10" s="269">
        <v>0.136559445335907</v>
      </c>
      <c r="F10" s="269">
        <v>6.0335594492264097E-2</v>
      </c>
      <c r="G10" s="269">
        <v>5.4581196581196582E-2</v>
      </c>
      <c r="H10" s="269">
        <v>5.951906028368794E-2</v>
      </c>
      <c r="I10" s="269">
        <v>7.6762233239922401E-2</v>
      </c>
      <c r="J10" s="269">
        <v>9.0058724832214762E-2</v>
      </c>
      <c r="K10" s="269">
        <v>0.13413601346870058</v>
      </c>
      <c r="L10" s="269">
        <v>0.16792771323602423</v>
      </c>
      <c r="M10" s="269">
        <v>0.17370059872832799</v>
      </c>
      <c r="N10" s="269">
        <v>0.44559093260593519</v>
      </c>
      <c r="O10" s="269">
        <v>3.3327519113674859</v>
      </c>
      <c r="P10" s="269">
        <v>3.6592760987786397</v>
      </c>
      <c r="Q10" s="269">
        <v>5.44</v>
      </c>
      <c r="R10" s="269" t="s">
        <v>7</v>
      </c>
      <c r="S10" s="269" t="s">
        <v>7</v>
      </c>
      <c r="T10" s="269" t="s">
        <v>7</v>
      </c>
      <c r="U10" s="269" t="s">
        <v>7</v>
      </c>
      <c r="V10" s="269" t="s">
        <v>7</v>
      </c>
    </row>
    <row r="11" spans="1:25" s="107" customFormat="1" ht="18" customHeight="1">
      <c r="A11" s="45" t="s">
        <v>9</v>
      </c>
      <c r="B11" s="269">
        <v>4.9871953758724497E-2</v>
      </c>
      <c r="C11" s="269">
        <v>8.4133198639262594E-2</v>
      </c>
      <c r="D11" s="269">
        <v>0.11366419388593101</v>
      </c>
      <c r="E11" s="269">
        <v>0.103746867523896</v>
      </c>
      <c r="F11" s="269">
        <v>0.12973837297401</v>
      </c>
      <c r="G11" s="269">
        <v>0.116981074099946</v>
      </c>
      <c r="H11" s="269"/>
      <c r="I11" s="269">
        <v>0.625700729774463</v>
      </c>
      <c r="J11" s="269">
        <v>0.74972618928529899</v>
      </c>
      <c r="K11" s="269" t="s">
        <v>7</v>
      </c>
      <c r="L11" s="269" t="s">
        <v>7</v>
      </c>
      <c r="M11" s="269" t="s">
        <v>7</v>
      </c>
      <c r="N11" s="269" t="s">
        <v>7</v>
      </c>
      <c r="O11" s="269" t="s">
        <v>7</v>
      </c>
      <c r="P11" s="269" t="s">
        <v>7</v>
      </c>
      <c r="Q11" s="269" t="s">
        <v>7</v>
      </c>
      <c r="R11" s="269" t="s">
        <v>7</v>
      </c>
      <c r="S11" s="269" t="s">
        <v>7</v>
      </c>
      <c r="T11" s="269" t="s">
        <v>7</v>
      </c>
      <c r="U11" s="269" t="s">
        <v>7</v>
      </c>
      <c r="V11" s="269" t="s">
        <v>7</v>
      </c>
    </row>
    <row r="12" spans="1:25" s="107" customFormat="1" ht="18" customHeight="1">
      <c r="A12" s="45" t="s">
        <v>8</v>
      </c>
      <c r="B12" s="270">
        <v>2.9</v>
      </c>
      <c r="C12" s="270">
        <v>3.6</v>
      </c>
      <c r="D12" s="270">
        <v>4.0999999999999996</v>
      </c>
      <c r="E12" s="270">
        <v>5</v>
      </c>
      <c r="F12" s="270">
        <v>6.4</v>
      </c>
      <c r="G12" s="270">
        <v>10.4</v>
      </c>
      <c r="H12" s="270">
        <v>11.6</v>
      </c>
      <c r="I12" s="270">
        <v>13.4</v>
      </c>
      <c r="J12" s="270">
        <v>16</v>
      </c>
      <c r="K12" s="270">
        <v>22.7</v>
      </c>
      <c r="L12" s="270">
        <v>22.7</v>
      </c>
      <c r="M12" s="270">
        <v>29.5</v>
      </c>
      <c r="N12" s="270">
        <v>45.2</v>
      </c>
      <c r="O12" s="270">
        <v>54</v>
      </c>
      <c r="P12" s="270">
        <v>58.3</v>
      </c>
      <c r="Q12" s="270">
        <v>66.599999999999994</v>
      </c>
      <c r="R12" s="270">
        <v>86.3</v>
      </c>
      <c r="S12" s="270">
        <v>98.7</v>
      </c>
      <c r="T12" s="270">
        <v>107.1</v>
      </c>
      <c r="U12" s="270">
        <v>118.2</v>
      </c>
      <c r="V12" s="270">
        <v>130.19999999999999</v>
      </c>
    </row>
    <row r="13" spans="1:25" s="107" customFormat="1" ht="18" customHeight="1">
      <c r="A13" s="45" t="s">
        <v>6</v>
      </c>
      <c r="B13" s="269">
        <v>3.3515275493366803E-2</v>
      </c>
      <c r="C13" s="269"/>
      <c r="D13" s="269"/>
      <c r="E13" s="269"/>
      <c r="F13" s="269"/>
      <c r="G13" s="269"/>
      <c r="H13" s="269"/>
      <c r="I13" s="269"/>
      <c r="J13" s="269"/>
      <c r="K13" s="269">
        <v>5.9098089398010999E-2</v>
      </c>
      <c r="L13" s="269"/>
      <c r="M13" s="269">
        <v>0.40571419824760502</v>
      </c>
      <c r="N13" s="269">
        <v>0.29927792789348701</v>
      </c>
      <c r="O13" s="269">
        <v>0.3</v>
      </c>
      <c r="P13" s="269" t="s">
        <v>7</v>
      </c>
      <c r="Q13" s="269" t="s">
        <v>7</v>
      </c>
      <c r="R13" s="269" t="s">
        <v>7</v>
      </c>
      <c r="S13" s="269" t="s">
        <v>7</v>
      </c>
      <c r="T13" s="269" t="s">
        <v>7</v>
      </c>
      <c r="U13" s="269" t="s">
        <v>7</v>
      </c>
      <c r="V13" s="269" t="s">
        <v>7</v>
      </c>
    </row>
    <row r="14" spans="1:25" s="107" customFormat="1" ht="18" customHeight="1">
      <c r="A14" s="45" t="s">
        <v>5</v>
      </c>
      <c r="B14" s="269">
        <v>0.527470950856059</v>
      </c>
      <c r="C14" s="269">
        <v>0.77463374025704401</v>
      </c>
      <c r="D14" s="269">
        <v>0.86145389093385705</v>
      </c>
      <c r="E14" s="269">
        <v>0.77178090185834902</v>
      </c>
      <c r="F14" s="269">
        <v>0.92985060237190198</v>
      </c>
      <c r="G14" s="269">
        <v>2.88468334109794</v>
      </c>
      <c r="H14" s="269">
        <v>3.5399850754229201</v>
      </c>
      <c r="I14" s="269">
        <v>4.1686274655115598</v>
      </c>
      <c r="J14" s="269" t="s">
        <v>7</v>
      </c>
      <c r="K14" s="269" t="s">
        <v>7</v>
      </c>
      <c r="L14" s="269" t="s">
        <v>7</v>
      </c>
      <c r="M14" s="269" t="s">
        <v>7</v>
      </c>
      <c r="N14" s="269" t="s">
        <v>7</v>
      </c>
      <c r="O14" s="269" t="s">
        <v>7</v>
      </c>
      <c r="P14" s="269" t="s">
        <v>7</v>
      </c>
      <c r="Q14" s="269" t="s">
        <v>7</v>
      </c>
      <c r="R14" s="269" t="s">
        <v>7</v>
      </c>
      <c r="S14" s="269" t="s">
        <v>7</v>
      </c>
      <c r="T14" s="269" t="s">
        <v>7</v>
      </c>
      <c r="U14" s="269" t="s">
        <v>7</v>
      </c>
      <c r="V14" s="269" t="s">
        <v>7</v>
      </c>
    </row>
    <row r="15" spans="1:25" s="107" customFormat="1" ht="18" customHeight="1">
      <c r="A15" s="45" t="s">
        <v>4</v>
      </c>
      <c r="B15" s="269">
        <v>1.63309398233463</v>
      </c>
      <c r="C15" s="269">
        <v>2.5742773187332002</v>
      </c>
      <c r="D15" s="269">
        <v>3.6259920634920602</v>
      </c>
      <c r="E15" s="269">
        <v>3.4423218221895699</v>
      </c>
      <c r="F15" s="269">
        <v>4.00455035035277</v>
      </c>
      <c r="G15" s="269">
        <v>4.6387987498952299</v>
      </c>
      <c r="H15" s="269">
        <v>5.9199677308372198</v>
      </c>
      <c r="I15" s="269">
        <v>6.0264783759929399</v>
      </c>
      <c r="J15" s="269">
        <v>5.8257759910246802</v>
      </c>
      <c r="K15" s="269">
        <v>6.6032365617630298</v>
      </c>
      <c r="L15" s="269">
        <v>8.7056883759274513</v>
      </c>
      <c r="M15" s="269">
        <v>11.84061555372355</v>
      </c>
      <c r="N15" s="269">
        <v>11.894476504534213</v>
      </c>
      <c r="O15" s="269">
        <v>14.316020884858476</v>
      </c>
      <c r="P15" s="269">
        <v>13.659796647430614</v>
      </c>
      <c r="Q15" s="269">
        <v>14.64</v>
      </c>
      <c r="R15" s="269" t="s">
        <v>7</v>
      </c>
      <c r="S15" s="269" t="s">
        <v>7</v>
      </c>
      <c r="T15" s="269" t="s">
        <v>7</v>
      </c>
      <c r="U15" s="269" t="s">
        <v>7</v>
      </c>
      <c r="V15" s="269" t="s">
        <v>7</v>
      </c>
    </row>
    <row r="16" spans="1:25" s="107" customFormat="1" ht="18" customHeight="1">
      <c r="A16" s="45" t="s">
        <v>3</v>
      </c>
      <c r="B16" s="269">
        <v>1.58963351070746</v>
      </c>
      <c r="C16" s="269">
        <v>2.0655094450428599</v>
      </c>
      <c r="D16" s="269">
        <v>2.1731852626310699</v>
      </c>
      <c r="E16" s="269">
        <v>6.7310919749205702</v>
      </c>
      <c r="F16" s="269">
        <v>7.5508182135221498</v>
      </c>
      <c r="G16" s="269" t="s">
        <v>7</v>
      </c>
      <c r="H16" s="269" t="s">
        <v>7</v>
      </c>
      <c r="I16" s="269" t="s">
        <v>7</v>
      </c>
      <c r="J16" s="269" t="s">
        <v>7</v>
      </c>
      <c r="K16" s="269" t="s">
        <v>7</v>
      </c>
      <c r="L16" s="269" t="s">
        <v>7</v>
      </c>
      <c r="M16" s="269" t="s">
        <v>7</v>
      </c>
      <c r="N16" s="269" t="s">
        <v>7</v>
      </c>
      <c r="O16" s="269" t="s">
        <v>7</v>
      </c>
      <c r="P16" s="269" t="s">
        <v>7</v>
      </c>
      <c r="Q16" s="269" t="s">
        <v>7</v>
      </c>
      <c r="R16" s="269" t="s">
        <v>7</v>
      </c>
      <c r="S16" s="269" t="s">
        <v>7</v>
      </c>
      <c r="T16" s="269" t="s">
        <v>7</v>
      </c>
      <c r="U16" s="269" t="s">
        <v>7</v>
      </c>
      <c r="V16" s="269" t="s">
        <v>7</v>
      </c>
    </row>
    <row r="17" spans="1:22" s="107" customFormat="1" ht="18" customHeight="1">
      <c r="A17" s="45" t="s">
        <v>30</v>
      </c>
      <c r="B17" s="269">
        <v>2.9378790469908201E-2</v>
      </c>
      <c r="C17" s="269">
        <v>4.29589272846553E-2</v>
      </c>
      <c r="D17" s="269">
        <v>5.5815260863505599E-2</v>
      </c>
      <c r="E17" s="269">
        <v>0.13591284681119001</v>
      </c>
      <c r="F17" s="269"/>
      <c r="G17" s="269">
        <v>0.23692396059398299</v>
      </c>
      <c r="H17" s="269">
        <v>0.32311708092322</v>
      </c>
      <c r="I17" s="269">
        <v>0.440730458382809</v>
      </c>
      <c r="J17" s="269">
        <v>0.59581712896526795</v>
      </c>
      <c r="K17" s="269">
        <v>0.91332428009101396</v>
      </c>
      <c r="L17" s="269">
        <v>1.0866250623923599</v>
      </c>
      <c r="M17" s="269">
        <v>1.3236534616436377</v>
      </c>
      <c r="N17" s="269">
        <v>2.6069656649662947</v>
      </c>
      <c r="O17" s="269">
        <v>3.1993391921115291</v>
      </c>
      <c r="P17" s="269">
        <v>4.2</v>
      </c>
      <c r="Q17" s="269">
        <v>1.36</v>
      </c>
      <c r="R17" s="269" t="s">
        <v>7</v>
      </c>
      <c r="S17" s="269" t="s">
        <v>7</v>
      </c>
      <c r="T17" s="269" t="s">
        <v>7</v>
      </c>
      <c r="U17" s="269" t="s">
        <v>7</v>
      </c>
      <c r="V17" s="269" t="s">
        <v>7</v>
      </c>
    </row>
    <row r="18" spans="1:22" s="107" customFormat="1" ht="18" customHeight="1">
      <c r="A18" s="45" t="s">
        <v>1</v>
      </c>
      <c r="B18" s="269">
        <v>5.9598716353436901E-2</v>
      </c>
      <c r="C18" s="269">
        <v>7.8929551451818597E-2</v>
      </c>
      <c r="D18" s="269">
        <v>0.108916926973478</v>
      </c>
      <c r="E18" s="269">
        <v>0.11137529744165373</v>
      </c>
      <c r="F18" s="269">
        <v>0.14687514737786653</v>
      </c>
      <c r="G18" s="269">
        <v>9.5110164612603507E-2</v>
      </c>
      <c r="H18" s="269">
        <v>7.7012077764411505E-2</v>
      </c>
      <c r="I18" s="269">
        <v>0.104335125285101</v>
      </c>
      <c r="J18" s="269">
        <v>0.14603042486307299</v>
      </c>
      <c r="K18" s="269">
        <v>0.13953437926220799</v>
      </c>
      <c r="L18" s="269">
        <v>7.8417947880133801E-2</v>
      </c>
      <c r="M18" s="269">
        <v>0.14896112502184186</v>
      </c>
      <c r="N18" s="269">
        <v>0.1174587151785967</v>
      </c>
      <c r="O18" s="269">
        <v>0.12811409646851846</v>
      </c>
      <c r="P18" s="269">
        <v>0.19476758789676291</v>
      </c>
      <c r="Q18" s="269">
        <v>0.25</v>
      </c>
      <c r="R18" s="269" t="s">
        <v>7</v>
      </c>
      <c r="S18" s="269" t="s">
        <v>7</v>
      </c>
      <c r="T18" s="269" t="s">
        <v>7</v>
      </c>
      <c r="U18" s="269" t="s">
        <v>7</v>
      </c>
      <c r="V18" s="269" t="s">
        <v>7</v>
      </c>
    </row>
    <row r="19" spans="1:22" s="107" customFormat="1" ht="18" customHeight="1">
      <c r="A19" s="45" t="s">
        <v>0</v>
      </c>
      <c r="B19" s="270">
        <v>0.239818179449069</v>
      </c>
      <c r="C19" s="270">
        <v>0.27832968787711199</v>
      </c>
      <c r="D19" s="270">
        <v>0.31724034765487502</v>
      </c>
      <c r="E19" s="270">
        <v>0.65805351259450995</v>
      </c>
      <c r="F19" s="270">
        <v>0.71440608604132305</v>
      </c>
      <c r="G19" s="270">
        <v>0.76368147291245703</v>
      </c>
      <c r="H19" s="270">
        <v>0.77416337480960196</v>
      </c>
      <c r="I19" s="271">
        <v>0.79719611304801696</v>
      </c>
      <c r="J19" s="271">
        <v>0.79909775037519404</v>
      </c>
      <c r="K19" s="271">
        <v>0.79926297852363504</v>
      </c>
      <c r="L19" s="271">
        <v>0.8</v>
      </c>
      <c r="M19" s="271">
        <v>0.8</v>
      </c>
      <c r="N19" s="271">
        <v>0.83</v>
      </c>
      <c r="O19" s="271">
        <v>0.96</v>
      </c>
      <c r="P19" s="271">
        <v>1.08</v>
      </c>
      <c r="Q19" s="271">
        <v>1.1000000000000001</v>
      </c>
      <c r="R19" s="271">
        <v>1.1000000000000001</v>
      </c>
      <c r="S19" s="271">
        <v>1.1399999999999999</v>
      </c>
      <c r="T19" s="271">
        <v>1.25</v>
      </c>
      <c r="U19" s="271">
        <v>1.3</v>
      </c>
      <c r="V19" s="271">
        <v>1.3</v>
      </c>
    </row>
    <row r="20" spans="1:22" s="89" customFormat="1" ht="18" customHeight="1">
      <c r="A20" s="196"/>
      <c r="B20" s="197"/>
      <c r="C20" s="197"/>
      <c r="D20" s="197"/>
      <c r="E20" s="197"/>
      <c r="F20" s="197"/>
      <c r="G20" s="197"/>
      <c r="H20" s="197"/>
      <c r="I20" s="197"/>
      <c r="J20" s="197"/>
      <c r="K20" s="197"/>
      <c r="L20" s="197"/>
      <c r="M20" s="197"/>
      <c r="N20" s="197"/>
      <c r="O20" s="197"/>
      <c r="P20" s="197"/>
      <c r="Q20" s="197"/>
      <c r="R20" s="197"/>
      <c r="S20" s="197"/>
      <c r="T20" s="197"/>
      <c r="U20" s="197"/>
      <c r="V20" s="197"/>
    </row>
    <row r="21" spans="1:22" s="49" customFormat="1" ht="19.5" customHeight="1">
      <c r="A21" s="185" t="s">
        <v>353</v>
      </c>
      <c r="B21" s="47"/>
      <c r="C21" s="47"/>
      <c r="D21" s="47"/>
      <c r="E21" s="47"/>
      <c r="F21" s="47"/>
      <c r="G21" s="47"/>
      <c r="H21" s="47"/>
      <c r="I21" s="47"/>
      <c r="J21" s="47"/>
      <c r="K21" s="47"/>
    </row>
    <row r="22" spans="1:22" s="49" customFormat="1" ht="18" customHeight="1">
      <c r="B22" s="47"/>
      <c r="C22" s="47"/>
      <c r="D22" s="47"/>
      <c r="E22" s="47"/>
      <c r="F22" s="47"/>
      <c r="G22" s="47"/>
      <c r="H22" s="47"/>
      <c r="I22" s="47"/>
      <c r="J22" s="47"/>
      <c r="K22" s="47"/>
    </row>
    <row r="23" spans="1:22" ht="18" customHeight="1">
      <c r="A23" s="185" t="s">
        <v>582</v>
      </c>
    </row>
  </sheetData>
  <mergeCells count="2">
    <mergeCell ref="A2:A3"/>
    <mergeCell ref="B2:V2"/>
  </mergeCells>
  <hyperlinks>
    <hyperlink ref="X3" location="Content!A1" display="Back to content pag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opLeftCell="A13" zoomScale="95" zoomScaleNormal="95" workbookViewId="0">
      <selection activeCell="E28" sqref="E28"/>
    </sheetView>
  </sheetViews>
  <sheetFormatPr defaultColWidth="9.1796875" defaultRowHeight="18" customHeight="1"/>
  <cols>
    <col min="1" max="1" width="32.7265625" style="47" customWidth="1"/>
    <col min="2" max="21" width="9.7265625" style="47" customWidth="1"/>
    <col min="22" max="23" width="9.26953125" style="47" bestFit="1" customWidth="1"/>
    <col min="24" max="24" width="9.26953125" style="47" customWidth="1"/>
    <col min="25" max="31" width="9.26953125" style="47" bestFit="1" customWidth="1"/>
    <col min="32" max="32" width="9.26953125" style="47" customWidth="1"/>
    <col min="33" max="16384" width="9.1796875" style="47"/>
  </cols>
  <sheetData>
    <row r="1" spans="1:24" s="28" customFormat="1" ht="18" customHeight="1">
      <c r="A1" s="28" t="s">
        <v>541</v>
      </c>
    </row>
    <row r="2" spans="1:24" s="107" customFormat="1" ht="18" customHeight="1">
      <c r="A2" s="314"/>
      <c r="B2" s="313" t="s">
        <v>397</v>
      </c>
      <c r="C2" s="313"/>
      <c r="D2" s="313"/>
      <c r="E2" s="313"/>
      <c r="F2" s="313"/>
      <c r="G2" s="313"/>
      <c r="H2" s="313"/>
      <c r="I2" s="313"/>
      <c r="J2" s="313"/>
      <c r="K2" s="313"/>
      <c r="L2" s="313"/>
      <c r="M2" s="313"/>
      <c r="N2" s="313"/>
      <c r="O2" s="313"/>
      <c r="P2" s="313"/>
      <c r="Q2" s="313"/>
      <c r="R2" s="313"/>
      <c r="S2" s="313"/>
      <c r="T2" s="313"/>
      <c r="U2" s="313"/>
      <c r="W2" s="17"/>
      <c r="X2" s="17"/>
    </row>
    <row r="3" spans="1:24" s="107" customFormat="1" ht="18" customHeight="1">
      <c r="A3" s="314"/>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W3" s="46" t="s">
        <v>521</v>
      </c>
    </row>
    <row r="4" spans="1:24" s="89" customFormat="1" ht="18" customHeight="1">
      <c r="A4" s="45" t="s">
        <v>14</v>
      </c>
      <c r="B4" s="267">
        <v>0.105045562462262</v>
      </c>
      <c r="C4" s="267">
        <v>0.13601386742986801</v>
      </c>
      <c r="D4" s="267">
        <v>0.27037674559513403</v>
      </c>
      <c r="E4" s="267">
        <v>0.370682065225727</v>
      </c>
      <c r="F4" s="267">
        <v>0.46481461798590901</v>
      </c>
      <c r="G4" s="267">
        <v>1.1433668265595001</v>
      </c>
      <c r="H4" s="267">
        <v>1.90764750723428</v>
      </c>
      <c r="I4" s="267">
        <v>3.2</v>
      </c>
      <c r="J4" s="267">
        <v>4.5999999999999996</v>
      </c>
      <c r="K4" s="267">
        <v>6</v>
      </c>
      <c r="L4" s="267">
        <v>10</v>
      </c>
      <c r="M4" s="267">
        <v>14.776</v>
      </c>
      <c r="N4" s="267">
        <v>16.937210113739798</v>
      </c>
      <c r="O4" s="267">
        <v>19.100000000000001</v>
      </c>
      <c r="P4" s="267" t="s">
        <v>7</v>
      </c>
      <c r="Q4" s="267" t="s">
        <v>7</v>
      </c>
      <c r="R4" s="267" t="s">
        <v>7</v>
      </c>
      <c r="S4" s="267" t="s">
        <v>7</v>
      </c>
      <c r="T4" s="267" t="s">
        <v>7</v>
      </c>
      <c r="U4" s="267" t="s">
        <v>7</v>
      </c>
    </row>
    <row r="5" spans="1:24" s="89" customFormat="1" ht="18" customHeight="1">
      <c r="A5" s="45" t="s">
        <v>13</v>
      </c>
      <c r="B5" s="267" t="s">
        <v>7</v>
      </c>
      <c r="C5" s="267" t="s">
        <v>7</v>
      </c>
      <c r="D5" s="267" t="s">
        <v>7</v>
      </c>
      <c r="E5" s="267" t="s">
        <v>7</v>
      </c>
      <c r="F5" s="267" t="s">
        <v>7</v>
      </c>
      <c r="G5" s="267" t="s">
        <v>7</v>
      </c>
      <c r="H5" s="267" t="s">
        <v>7</v>
      </c>
      <c r="I5" s="267" t="s">
        <v>7</v>
      </c>
      <c r="J5" s="267" t="s">
        <v>7</v>
      </c>
      <c r="K5" s="267" t="s">
        <v>7</v>
      </c>
      <c r="L5" s="267" t="s">
        <v>7</v>
      </c>
      <c r="M5" s="267" t="s">
        <v>7</v>
      </c>
      <c r="N5" s="267" t="s">
        <v>7</v>
      </c>
      <c r="O5" s="267" t="s">
        <v>7</v>
      </c>
      <c r="P5" s="267" t="s">
        <v>7</v>
      </c>
      <c r="Q5" s="267" t="s">
        <v>7</v>
      </c>
      <c r="R5" s="267" t="s">
        <v>7</v>
      </c>
      <c r="S5" s="267" t="s">
        <v>7</v>
      </c>
      <c r="T5" s="267" t="s">
        <v>7</v>
      </c>
      <c r="U5" s="267" t="s">
        <v>7</v>
      </c>
    </row>
    <row r="6" spans="1:24" s="89" customFormat="1" ht="18" customHeight="1">
      <c r="A6" s="45" t="s">
        <v>497</v>
      </c>
      <c r="B6" s="267" t="s">
        <v>7</v>
      </c>
      <c r="C6" s="267" t="s">
        <v>7</v>
      </c>
      <c r="D6" s="267" t="s">
        <v>7</v>
      </c>
      <c r="E6" s="267" t="s">
        <v>7</v>
      </c>
      <c r="F6" s="267" t="s">
        <v>7</v>
      </c>
      <c r="G6" s="267" t="s">
        <v>7</v>
      </c>
      <c r="H6" s="267" t="s">
        <v>7</v>
      </c>
      <c r="I6" s="267" t="s">
        <v>7</v>
      </c>
      <c r="J6" s="267" t="s">
        <v>7</v>
      </c>
      <c r="K6" s="267" t="s">
        <v>7</v>
      </c>
      <c r="L6" s="267" t="s">
        <v>7</v>
      </c>
      <c r="M6" s="267" t="s">
        <v>7</v>
      </c>
      <c r="N6" s="267" t="s">
        <v>7</v>
      </c>
      <c r="O6" s="267" t="s">
        <v>7</v>
      </c>
      <c r="P6" s="267" t="s">
        <v>7</v>
      </c>
      <c r="Q6" s="267" t="s">
        <v>7</v>
      </c>
      <c r="R6" s="267" t="s">
        <v>7</v>
      </c>
      <c r="S6" s="267" t="s">
        <v>7</v>
      </c>
      <c r="T6" s="267" t="s">
        <v>7</v>
      </c>
      <c r="U6" s="267" t="s">
        <v>7</v>
      </c>
    </row>
    <row r="7" spans="1:24" s="89" customFormat="1" ht="18" customHeight="1">
      <c r="A7" s="45" t="s">
        <v>37</v>
      </c>
      <c r="B7" s="267">
        <v>5.9021136806902998E-3</v>
      </c>
      <c r="C7" s="267">
        <v>1.14757819210493E-2</v>
      </c>
      <c r="D7" s="267">
        <v>9.2790702460692501E-2</v>
      </c>
      <c r="E7" s="267">
        <v>0.13491483743733501</v>
      </c>
      <c r="F7" s="267">
        <v>0.19620837517803899</v>
      </c>
      <c r="G7" s="267">
        <v>0.23803779869279201</v>
      </c>
      <c r="H7" s="267">
        <v>0.29605361030881</v>
      </c>
      <c r="I7" s="267">
        <v>0.37</v>
      </c>
      <c r="J7" s="267">
        <v>0.44</v>
      </c>
      <c r="K7" s="267">
        <v>0.56000000000000005</v>
      </c>
      <c r="L7" s="267">
        <v>0.72</v>
      </c>
      <c r="M7" s="267" t="s">
        <v>7</v>
      </c>
      <c r="N7" s="267" t="s">
        <v>7</v>
      </c>
      <c r="O7" s="267" t="s">
        <v>7</v>
      </c>
      <c r="P7" s="267" t="s">
        <v>7</v>
      </c>
      <c r="Q7" s="267" t="s">
        <v>7</v>
      </c>
      <c r="R7" s="267" t="s">
        <v>7</v>
      </c>
      <c r="S7" s="267" t="s">
        <v>7</v>
      </c>
      <c r="T7" s="267" t="s">
        <v>7</v>
      </c>
      <c r="U7" s="267" t="s">
        <v>7</v>
      </c>
    </row>
    <row r="8" spans="1:24" s="89" customFormat="1" ht="18" customHeight="1">
      <c r="A8" s="45" t="s">
        <v>496</v>
      </c>
      <c r="B8" s="267">
        <v>0.92619177726940205</v>
      </c>
      <c r="C8" s="267">
        <v>1.28159005046719</v>
      </c>
      <c r="D8" s="267">
        <v>1.8162038071264199</v>
      </c>
      <c r="E8" s="267">
        <v>2.43707385055863</v>
      </c>
      <c r="F8" s="267">
        <v>3.2286850731611101</v>
      </c>
      <c r="G8" s="267">
        <v>3.6969610729182398</v>
      </c>
      <c r="H8" s="267">
        <v>3.6965387890688199</v>
      </c>
      <c r="I8" s="267">
        <v>4.0999999999999996</v>
      </c>
      <c r="J8" s="267">
        <v>6.85</v>
      </c>
      <c r="K8" s="267">
        <v>7.6</v>
      </c>
      <c r="L8" s="267">
        <v>8.02</v>
      </c>
      <c r="M8" s="267" t="s">
        <v>7</v>
      </c>
      <c r="N8" s="267" t="s">
        <v>7</v>
      </c>
      <c r="O8" s="267" t="s">
        <v>7</v>
      </c>
      <c r="P8" s="267">
        <v>27.1</v>
      </c>
      <c r="Q8" s="267">
        <v>35</v>
      </c>
      <c r="R8" s="267" t="s">
        <v>7</v>
      </c>
      <c r="S8" s="267" t="s">
        <v>7</v>
      </c>
      <c r="T8" s="267" t="s">
        <v>7</v>
      </c>
      <c r="U8" s="267" t="s">
        <v>7</v>
      </c>
    </row>
    <row r="9" spans="1:24" s="89" customFormat="1" ht="18" customHeight="1">
      <c r="A9" s="45" t="s">
        <v>11</v>
      </c>
      <c r="B9" s="267">
        <v>0</v>
      </c>
      <c r="C9" s="267">
        <v>0</v>
      </c>
      <c r="D9" s="267">
        <v>0</v>
      </c>
      <c r="E9" s="267">
        <v>0</v>
      </c>
      <c r="F9" s="267">
        <v>0</v>
      </c>
      <c r="G9" s="267">
        <v>0</v>
      </c>
      <c r="H9" s="267">
        <v>0</v>
      </c>
      <c r="I9" s="267">
        <v>7.2314999885678491E-4</v>
      </c>
      <c r="J9" s="267">
        <v>6.6519165336017497E-4</v>
      </c>
      <c r="K9" s="267">
        <v>1.3990825566117445E-2</v>
      </c>
      <c r="L9" s="267">
        <v>2.7499373890350256E-2</v>
      </c>
      <c r="M9" s="267">
        <v>3.1364504288651701E-2</v>
      </c>
      <c r="N9" s="267">
        <v>0.12648584726327605</v>
      </c>
      <c r="O9" s="267">
        <v>0.29679511618521359</v>
      </c>
      <c r="P9" s="267">
        <v>0.42328096344848964</v>
      </c>
      <c r="Q9" s="267">
        <v>0.44</v>
      </c>
      <c r="R9" s="267" t="s">
        <v>7</v>
      </c>
      <c r="S9" s="267" t="s">
        <v>7</v>
      </c>
      <c r="T9" s="267" t="s">
        <v>7</v>
      </c>
      <c r="U9" s="267" t="s">
        <v>7</v>
      </c>
    </row>
    <row r="10" spans="1:24" s="89" customFormat="1" ht="18" customHeight="1">
      <c r="A10" s="45" t="s">
        <v>10</v>
      </c>
      <c r="B10" s="267">
        <v>0.19639469100634099</v>
      </c>
      <c r="C10" s="267">
        <v>0.222511586178292</v>
      </c>
      <c r="D10" s="267">
        <v>0.33972015459614202</v>
      </c>
      <c r="E10" s="267" t="s">
        <v>41</v>
      </c>
      <c r="F10" s="267" t="s">
        <v>41</v>
      </c>
      <c r="G10" s="267" t="s">
        <v>41</v>
      </c>
      <c r="H10" s="267" t="s">
        <v>41</v>
      </c>
      <c r="I10" s="267" t="s">
        <v>41</v>
      </c>
      <c r="J10" s="267" t="s">
        <v>41</v>
      </c>
      <c r="K10" s="267" t="s">
        <v>41</v>
      </c>
      <c r="L10" s="267">
        <v>0.16792771323602423</v>
      </c>
      <c r="M10" s="267">
        <v>0.17370059872832799</v>
      </c>
      <c r="N10" s="267">
        <v>0.44559093260593519</v>
      </c>
      <c r="O10" s="267">
        <v>3.3327519113674859</v>
      </c>
      <c r="P10" s="267">
        <v>3.6592760987786397</v>
      </c>
      <c r="Q10" s="267">
        <v>5.44</v>
      </c>
      <c r="R10" s="267" t="s">
        <v>7</v>
      </c>
      <c r="S10" s="267" t="s">
        <v>7</v>
      </c>
      <c r="T10" s="267" t="s">
        <v>7</v>
      </c>
      <c r="U10" s="267" t="s">
        <v>7</v>
      </c>
    </row>
    <row r="11" spans="1:24" s="89" customFormat="1" ht="18" customHeight="1">
      <c r="A11" s="45" t="s">
        <v>9</v>
      </c>
      <c r="B11" s="267"/>
      <c r="C11" s="267"/>
      <c r="D11" s="267">
        <v>0.05</v>
      </c>
      <c r="E11" s="267">
        <v>0.06</v>
      </c>
      <c r="F11" s="267">
        <v>7.0000000000000007E-2</v>
      </c>
      <c r="G11" s="267">
        <v>7.0000000000000007E-2</v>
      </c>
      <c r="H11" s="267">
        <v>0.425137489606563</v>
      </c>
      <c r="I11" s="267">
        <v>0.6</v>
      </c>
      <c r="J11" s="267">
        <v>0.7</v>
      </c>
      <c r="K11" s="267">
        <v>1.07</v>
      </c>
      <c r="L11" s="267">
        <v>2.2599999999999998</v>
      </c>
      <c r="M11" s="267">
        <v>3.33</v>
      </c>
      <c r="N11" s="267">
        <v>4.5</v>
      </c>
      <c r="O11" s="267">
        <v>6.5</v>
      </c>
      <c r="P11" s="267">
        <v>11.6</v>
      </c>
      <c r="Q11" s="267">
        <v>17.600000000000001</v>
      </c>
      <c r="R11" s="267" t="s">
        <v>7</v>
      </c>
      <c r="S11" s="267" t="s">
        <v>7</v>
      </c>
      <c r="T11" s="267" t="s">
        <v>7</v>
      </c>
      <c r="U11" s="267" t="s">
        <v>7</v>
      </c>
    </row>
    <row r="12" spans="1:24" s="89" customFormat="1" ht="18" customHeight="1">
      <c r="A12" s="45" t="s">
        <v>8</v>
      </c>
      <c r="B12" s="267" t="s">
        <v>7</v>
      </c>
      <c r="C12" s="267" t="s">
        <v>7</v>
      </c>
      <c r="D12" s="233">
        <v>14.6</v>
      </c>
      <c r="E12" s="233">
        <v>15.2</v>
      </c>
      <c r="F12" s="233">
        <v>15.8</v>
      </c>
      <c r="G12" s="233">
        <v>16.399999999999999</v>
      </c>
      <c r="H12" s="233">
        <v>18</v>
      </c>
      <c r="I12" s="233">
        <v>19.5</v>
      </c>
      <c r="J12" s="233">
        <v>21.8</v>
      </c>
      <c r="K12" s="233">
        <v>27.5</v>
      </c>
      <c r="L12" s="233">
        <v>30.5</v>
      </c>
      <c r="M12" s="233">
        <v>34.1</v>
      </c>
      <c r="N12" s="233">
        <v>37.6</v>
      </c>
      <c r="O12" s="233">
        <v>42.1</v>
      </c>
      <c r="P12" s="233">
        <v>46.5</v>
      </c>
      <c r="Q12" s="267">
        <v>50.1</v>
      </c>
      <c r="R12" s="267">
        <v>53.7</v>
      </c>
      <c r="S12" s="267">
        <v>57.4</v>
      </c>
      <c r="T12" s="267">
        <v>61.1</v>
      </c>
      <c r="U12" s="267">
        <v>64.7</v>
      </c>
    </row>
    <row r="13" spans="1:24" s="89" customFormat="1" ht="18" customHeight="1">
      <c r="A13" s="45" t="s">
        <v>6</v>
      </c>
      <c r="B13" s="267">
        <v>0.109592530041641</v>
      </c>
      <c r="C13" s="267">
        <v>0.160031946644069</v>
      </c>
      <c r="D13" s="267">
        <v>0.25961261125373902</v>
      </c>
      <c r="E13" s="267">
        <v>0.41953884391370699</v>
      </c>
      <c r="F13" s="267">
        <v>0.67944783539243803</v>
      </c>
      <c r="G13" s="267">
        <v>0.85435711810752801</v>
      </c>
      <c r="H13" s="267">
        <v>0.84295448804423601</v>
      </c>
      <c r="I13" s="267">
        <v>0.91</v>
      </c>
      <c r="J13" s="267">
        <v>1.56</v>
      </c>
      <c r="K13" s="267">
        <v>2.68</v>
      </c>
      <c r="L13" s="267">
        <v>4.17</v>
      </c>
      <c r="M13" s="267" t="s">
        <v>7</v>
      </c>
      <c r="N13" s="267" t="s">
        <v>7</v>
      </c>
      <c r="O13" s="267" t="s">
        <v>7</v>
      </c>
      <c r="P13" s="267" t="s">
        <v>7</v>
      </c>
      <c r="Q13" s="267" t="s">
        <v>7</v>
      </c>
      <c r="R13" s="267" t="s">
        <v>7</v>
      </c>
      <c r="S13" s="267" t="s">
        <v>7</v>
      </c>
      <c r="T13" s="267" t="s">
        <v>7</v>
      </c>
      <c r="U13" s="267" t="s">
        <v>7</v>
      </c>
    </row>
    <row r="14" spans="1:24" s="89" customFormat="1" ht="18" customHeight="1">
      <c r="A14" s="45" t="s">
        <v>5</v>
      </c>
      <c r="B14" s="267">
        <v>1.6447395472689901</v>
      </c>
      <c r="C14" s="267">
        <v>2.4169794417099801</v>
      </c>
      <c r="D14" s="267">
        <v>2.6336997687611601</v>
      </c>
      <c r="E14" s="267">
        <v>3.3598398855380101</v>
      </c>
      <c r="F14" s="267">
        <v>3.8047156152630999</v>
      </c>
      <c r="G14" s="267">
        <v>4.0100466444237499</v>
      </c>
      <c r="H14" s="267">
        <v>4.3988706473272599</v>
      </c>
      <c r="I14" s="267">
        <v>4.8356107783370401</v>
      </c>
      <c r="J14" s="267">
        <v>5.32900377208954</v>
      </c>
      <c r="K14" s="267">
        <v>6.5</v>
      </c>
      <c r="L14" s="267">
        <v>11.6</v>
      </c>
      <c r="M14" s="267">
        <v>12</v>
      </c>
      <c r="N14" s="267">
        <v>12.9414</v>
      </c>
      <c r="O14" s="267">
        <v>13.9</v>
      </c>
      <c r="P14" s="267" t="s">
        <v>7</v>
      </c>
      <c r="Q14" s="267" t="s">
        <v>7</v>
      </c>
      <c r="R14" s="267" t="s">
        <v>7</v>
      </c>
      <c r="S14" s="267" t="s">
        <v>7</v>
      </c>
      <c r="T14" s="267" t="s">
        <v>7</v>
      </c>
      <c r="U14" s="267" t="s">
        <v>7</v>
      </c>
    </row>
    <row r="15" spans="1:24" s="89" customFormat="1" ht="18" customHeight="1">
      <c r="A15" s="45" t="s">
        <v>4</v>
      </c>
      <c r="B15" s="267">
        <v>7.3956291831527601</v>
      </c>
      <c r="C15" s="267">
        <v>11.015102930017401</v>
      </c>
      <c r="D15" s="267">
        <v>14.304170830997201</v>
      </c>
      <c r="E15" s="267">
        <v>14.592504316949199</v>
      </c>
      <c r="F15" s="267">
        <v>24.2721392249906</v>
      </c>
      <c r="G15" s="267">
        <v>25.413268146283599</v>
      </c>
      <c r="H15" s="267">
        <v>34.951971170649998</v>
      </c>
      <c r="I15" s="267">
        <v>38.380000000000003</v>
      </c>
      <c r="J15" s="267">
        <v>40.44</v>
      </c>
      <c r="K15" s="267"/>
      <c r="L15" s="267">
        <v>41</v>
      </c>
      <c r="M15" s="267">
        <v>43.16</v>
      </c>
      <c r="N15" s="267">
        <v>47.08</v>
      </c>
      <c r="O15" s="267">
        <v>50.4</v>
      </c>
      <c r="P15" s="267">
        <v>54.26</v>
      </c>
      <c r="Q15" s="267">
        <v>58.12</v>
      </c>
      <c r="R15" s="267" t="s">
        <v>7</v>
      </c>
      <c r="S15" s="267" t="s">
        <v>7</v>
      </c>
      <c r="T15" s="267" t="s">
        <v>7</v>
      </c>
      <c r="U15" s="267" t="s">
        <v>7</v>
      </c>
    </row>
    <row r="16" spans="1:24" s="89" customFormat="1" ht="18" customHeight="1">
      <c r="A16" s="45" t="s">
        <v>3</v>
      </c>
      <c r="B16" s="267">
        <v>5.35</v>
      </c>
      <c r="C16" s="267">
        <v>6.35</v>
      </c>
      <c r="D16" s="267">
        <v>6.71</v>
      </c>
      <c r="E16" s="267">
        <v>7.01</v>
      </c>
      <c r="F16" s="267">
        <v>8.43</v>
      </c>
      <c r="G16" s="267">
        <v>7.49</v>
      </c>
      <c r="H16" s="267">
        <v>7.61</v>
      </c>
      <c r="I16" s="267">
        <v>8.07</v>
      </c>
      <c r="J16" s="267">
        <v>8.43</v>
      </c>
      <c r="K16" s="267">
        <v>10</v>
      </c>
      <c r="L16" s="267">
        <v>12.3</v>
      </c>
      <c r="M16" s="267">
        <v>29.8</v>
      </c>
      <c r="N16" s="267">
        <v>42.4</v>
      </c>
      <c r="O16" s="267">
        <v>47.8</v>
      </c>
      <c r="P16" s="267">
        <v>52</v>
      </c>
      <c r="Q16" s="267" t="s">
        <v>7</v>
      </c>
      <c r="R16" s="267" t="s">
        <v>7</v>
      </c>
      <c r="S16" s="267" t="s">
        <v>7</v>
      </c>
      <c r="T16" s="267" t="s">
        <v>7</v>
      </c>
      <c r="U16" s="267" t="s">
        <v>7</v>
      </c>
    </row>
    <row r="17" spans="1:32" s="89" customFormat="1" ht="18" customHeight="1">
      <c r="A17" s="45" t="s">
        <v>30</v>
      </c>
      <c r="B17" s="267">
        <v>0.11719444010825</v>
      </c>
      <c r="C17" s="267">
        <v>0.171300350668948</v>
      </c>
      <c r="D17" s="267">
        <v>0.222484413923909</v>
      </c>
      <c r="E17" s="267">
        <v>0.67696285651030297</v>
      </c>
      <c r="F17" s="267">
        <v>0.87757497099258996</v>
      </c>
      <c r="G17" s="267">
        <v>4.3</v>
      </c>
      <c r="H17" s="267">
        <v>5.8</v>
      </c>
      <c r="I17" s="267">
        <v>7.2</v>
      </c>
      <c r="J17" s="267">
        <v>9.02</v>
      </c>
      <c r="K17" s="267">
        <v>10.76</v>
      </c>
      <c r="L17" s="267">
        <v>12.07</v>
      </c>
      <c r="M17" s="267">
        <v>12.3</v>
      </c>
      <c r="N17" s="267">
        <v>17.23</v>
      </c>
      <c r="O17" s="267">
        <v>20.77</v>
      </c>
      <c r="P17" s="267">
        <v>24.65</v>
      </c>
      <c r="Q17" s="267">
        <v>33.380000000000003</v>
      </c>
      <c r="R17" s="267" t="s">
        <v>7</v>
      </c>
      <c r="S17" s="267" t="s">
        <v>7</v>
      </c>
      <c r="T17" s="267" t="s">
        <v>7</v>
      </c>
      <c r="U17" s="267" t="s">
        <v>7</v>
      </c>
    </row>
    <row r="18" spans="1:32" s="89" customFormat="1" ht="18" customHeight="1">
      <c r="A18" s="45" t="s">
        <v>1</v>
      </c>
      <c r="B18" s="267">
        <v>0.19107164250342801</v>
      </c>
      <c r="C18" s="267">
        <v>0.23312955634233201</v>
      </c>
      <c r="D18" s="267">
        <v>0.47775090694748401</v>
      </c>
      <c r="E18" s="267">
        <v>0.98048303942611403</v>
      </c>
      <c r="F18" s="267">
        <v>2.0135495321853298</v>
      </c>
      <c r="G18" s="267">
        <v>2.8517522612900899</v>
      </c>
      <c r="H18" s="267">
        <v>4.1599133939310704</v>
      </c>
      <c r="I18" s="267">
        <v>4.87</v>
      </c>
      <c r="J18" s="267">
        <v>5.55</v>
      </c>
      <c r="K18" s="267">
        <v>6.31</v>
      </c>
      <c r="L18" s="267">
        <v>6.74</v>
      </c>
      <c r="M18" s="267">
        <v>2.8587291670774166</v>
      </c>
      <c r="N18" s="267">
        <v>17.167430320114484</v>
      </c>
      <c r="O18" s="267">
        <v>18.399046720602204</v>
      </c>
      <c r="P18" s="267">
        <v>24.830329087476454</v>
      </c>
      <c r="Q18" s="267">
        <v>38.96</v>
      </c>
      <c r="R18" s="267" t="s">
        <v>7</v>
      </c>
      <c r="S18" s="267" t="s">
        <v>7</v>
      </c>
      <c r="T18" s="267" t="s">
        <v>7</v>
      </c>
      <c r="U18" s="267" t="s">
        <v>7</v>
      </c>
    </row>
    <row r="19" spans="1:32" s="89" customFormat="1" ht="18" customHeight="1">
      <c r="A19" s="45" t="s">
        <v>0</v>
      </c>
      <c r="B19" s="233">
        <v>0.40143353521158198</v>
      </c>
      <c r="C19" s="233">
        <v>0.79984604563313699</v>
      </c>
      <c r="D19" s="233">
        <v>3.9943561345561198</v>
      </c>
      <c r="E19" s="233">
        <v>6.39478645849612</v>
      </c>
      <c r="F19" s="233">
        <v>6.5640450271075004</v>
      </c>
      <c r="G19" s="233">
        <v>8.0159780888048502</v>
      </c>
      <c r="H19" s="233">
        <v>9.79184150186944</v>
      </c>
      <c r="I19" s="266" t="s">
        <v>7</v>
      </c>
      <c r="J19" s="266" t="s">
        <v>7</v>
      </c>
      <c r="K19" s="266" t="s">
        <v>7</v>
      </c>
      <c r="L19" s="266">
        <v>10.199999999999999</v>
      </c>
      <c r="M19" s="266" t="s">
        <v>7</v>
      </c>
      <c r="N19" s="266" t="s">
        <v>7</v>
      </c>
      <c r="O19" s="266" t="s">
        <v>7</v>
      </c>
      <c r="P19" s="266">
        <v>16.399999999999999</v>
      </c>
      <c r="Q19" s="266" t="s">
        <v>7</v>
      </c>
      <c r="R19" s="266" t="s">
        <v>7</v>
      </c>
      <c r="S19" s="266" t="s">
        <v>7</v>
      </c>
      <c r="T19" s="266" t="s">
        <v>7</v>
      </c>
      <c r="U19" s="266" t="s">
        <v>7</v>
      </c>
    </row>
    <row r="20" spans="1:32" s="89" customFormat="1" ht="18" customHeight="1">
      <c r="A20" s="196"/>
      <c r="B20" s="193"/>
      <c r="C20" s="193"/>
      <c r="D20" s="193"/>
      <c r="E20" s="193"/>
      <c r="F20" s="193"/>
      <c r="G20" s="193"/>
      <c r="H20" s="193"/>
      <c r="I20" s="193"/>
      <c r="J20" s="193"/>
      <c r="K20" s="193"/>
      <c r="L20" s="193"/>
      <c r="M20" s="193"/>
      <c r="N20" s="193"/>
      <c r="O20" s="193"/>
      <c r="P20" s="193"/>
      <c r="Q20" s="193"/>
      <c r="R20" s="193"/>
      <c r="S20" s="193"/>
      <c r="T20" s="193"/>
      <c r="U20" s="193"/>
      <c r="V20" s="197"/>
      <c r="W20" s="197"/>
      <c r="X20" s="197"/>
      <c r="Y20" s="197"/>
      <c r="Z20" s="197"/>
      <c r="AA20" s="197"/>
      <c r="AB20" s="197"/>
      <c r="AC20" s="197"/>
      <c r="AD20" s="197"/>
      <c r="AE20" s="197"/>
      <c r="AF20" s="197"/>
    </row>
    <row r="21" spans="1:32" s="49" customFormat="1" ht="19.5" customHeight="1">
      <c r="A21" s="185" t="s">
        <v>353</v>
      </c>
      <c r="B21" s="47"/>
      <c r="C21" s="47"/>
      <c r="D21" s="47"/>
      <c r="E21" s="47"/>
      <c r="F21" s="47"/>
      <c r="G21" s="47"/>
      <c r="H21" s="47"/>
      <c r="I21" s="47"/>
      <c r="J21" s="47"/>
      <c r="K21" s="47"/>
    </row>
    <row r="22" spans="1:32" s="49" customFormat="1" ht="18" customHeight="1">
      <c r="B22" s="47"/>
      <c r="C22" s="47"/>
      <c r="D22" s="47"/>
      <c r="E22" s="47"/>
      <c r="F22" s="47"/>
      <c r="G22" s="47"/>
      <c r="H22" s="47"/>
      <c r="I22" s="47"/>
      <c r="J22" s="47"/>
      <c r="K22" s="47"/>
    </row>
    <row r="23" spans="1:32" ht="18" customHeight="1">
      <c r="A23" s="185" t="s">
        <v>582</v>
      </c>
    </row>
  </sheetData>
  <mergeCells count="2">
    <mergeCell ref="A2:A3"/>
    <mergeCell ref="B2:U2"/>
  </mergeCells>
  <hyperlinks>
    <hyperlink ref="W3" location="Content!A1" display="Back to content pag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opLeftCell="A13" zoomScale="78" zoomScaleNormal="78" workbookViewId="0">
      <selection activeCell="Q21" sqref="Q21"/>
    </sheetView>
  </sheetViews>
  <sheetFormatPr defaultColWidth="9.1796875" defaultRowHeight="18" customHeight="1"/>
  <cols>
    <col min="1" max="1" width="33.26953125" style="47" customWidth="1"/>
    <col min="2" max="22" width="13.7265625" style="47" customWidth="1"/>
    <col min="23" max="16384" width="9.1796875" style="47"/>
  </cols>
  <sheetData>
    <row r="1" spans="1:25" ht="18" customHeight="1">
      <c r="A1" s="28" t="s">
        <v>542</v>
      </c>
    </row>
    <row r="2" spans="1:25" s="89" customFormat="1" ht="18" customHeight="1">
      <c r="A2" s="191"/>
      <c r="B2" s="313" t="s">
        <v>400</v>
      </c>
      <c r="C2" s="313"/>
      <c r="D2" s="313"/>
      <c r="E2" s="313"/>
      <c r="F2" s="313"/>
      <c r="G2" s="313"/>
      <c r="H2" s="313"/>
      <c r="I2" s="313"/>
      <c r="J2" s="313"/>
      <c r="K2" s="313"/>
      <c r="L2" s="313"/>
      <c r="M2" s="313"/>
      <c r="N2" s="313"/>
      <c r="O2" s="313"/>
      <c r="P2" s="313"/>
      <c r="Q2" s="313"/>
      <c r="R2" s="313"/>
      <c r="S2" s="313"/>
      <c r="T2" s="313"/>
      <c r="U2" s="313"/>
      <c r="V2" s="313"/>
      <c r="X2" s="187"/>
      <c r="Y2" s="187"/>
    </row>
    <row r="3" spans="1:25" s="89" customFormat="1" ht="18" customHeight="1">
      <c r="A3" s="191" t="s">
        <v>15</v>
      </c>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row>
    <row r="4" spans="1:25" s="89" customFormat="1" ht="18" customHeight="1">
      <c r="A4" s="45" t="s">
        <v>14</v>
      </c>
      <c r="B4" s="252">
        <v>25806</v>
      </c>
      <c r="C4" s="252">
        <v>75000</v>
      </c>
      <c r="D4" s="252">
        <v>140000</v>
      </c>
      <c r="E4" s="252">
        <v>350000</v>
      </c>
      <c r="F4" s="252">
        <v>740000</v>
      </c>
      <c r="G4" s="252">
        <v>1611118</v>
      </c>
      <c r="H4" s="252">
        <v>3054620</v>
      </c>
      <c r="I4" s="252">
        <v>4961536</v>
      </c>
      <c r="J4" s="252">
        <v>6773357</v>
      </c>
      <c r="K4" s="252">
        <v>8321165</v>
      </c>
      <c r="L4" s="252">
        <v>10578326</v>
      </c>
      <c r="M4" s="252">
        <v>12073218</v>
      </c>
      <c r="N4" s="252">
        <v>12785109</v>
      </c>
      <c r="O4" s="252">
        <v>13285198</v>
      </c>
      <c r="P4" s="252">
        <v>14052558</v>
      </c>
      <c r="Q4" s="252">
        <v>13884532</v>
      </c>
      <c r="R4" s="252">
        <v>13001124</v>
      </c>
      <c r="S4" s="252">
        <v>13323952</v>
      </c>
      <c r="T4" s="252">
        <v>13288421</v>
      </c>
      <c r="U4" s="252">
        <v>14830154</v>
      </c>
      <c r="V4" s="252">
        <v>14645050</v>
      </c>
    </row>
    <row r="5" spans="1:25" s="89" customFormat="1" ht="18" customHeight="1">
      <c r="A5" s="45" t="s">
        <v>13</v>
      </c>
      <c r="B5" s="252">
        <v>106029</v>
      </c>
      <c r="C5" s="252">
        <v>222190</v>
      </c>
      <c r="D5" s="252">
        <v>332264</v>
      </c>
      <c r="E5" s="252">
        <v>444978</v>
      </c>
      <c r="F5" s="252">
        <v>522840</v>
      </c>
      <c r="G5" s="252">
        <v>571437</v>
      </c>
      <c r="H5" s="252">
        <v>825076</v>
      </c>
      <c r="I5" s="252">
        <v>1153768</v>
      </c>
      <c r="J5" s="252">
        <v>1559102</v>
      </c>
      <c r="K5" s="252">
        <v>2390868</v>
      </c>
      <c r="L5" s="252">
        <v>2644982</v>
      </c>
      <c r="M5" s="252">
        <v>2900263</v>
      </c>
      <c r="N5" s="252">
        <v>3081726</v>
      </c>
      <c r="O5" s="252">
        <v>3274542</v>
      </c>
      <c r="P5" s="252">
        <v>3410507</v>
      </c>
      <c r="Q5" s="252">
        <v>3475327</v>
      </c>
      <c r="R5" s="252">
        <v>3288986</v>
      </c>
      <c r="S5" s="252">
        <v>3240589</v>
      </c>
      <c r="T5" s="252">
        <v>3381228</v>
      </c>
      <c r="U5" s="252">
        <v>3746760</v>
      </c>
      <c r="V5" s="252">
        <v>3819019</v>
      </c>
      <c r="X5" s="28"/>
      <c r="Y5" s="28"/>
    </row>
    <row r="6" spans="1:25" s="89" customFormat="1" ht="18" customHeight="1">
      <c r="A6" s="45" t="s">
        <v>497</v>
      </c>
      <c r="B6" s="252"/>
      <c r="C6" s="252"/>
      <c r="D6" s="252"/>
      <c r="E6" s="273">
        <v>2000</v>
      </c>
      <c r="F6" s="273">
        <v>8378</v>
      </c>
      <c r="G6" s="273">
        <v>15523</v>
      </c>
      <c r="H6" s="273">
        <v>36877</v>
      </c>
      <c r="I6" s="273">
        <v>62104</v>
      </c>
      <c r="J6" s="273">
        <v>91741</v>
      </c>
      <c r="K6" s="273">
        <v>122596</v>
      </c>
      <c r="L6" s="273">
        <v>165278</v>
      </c>
      <c r="M6" s="273">
        <v>216438</v>
      </c>
      <c r="N6" s="273">
        <v>283511</v>
      </c>
      <c r="O6" s="273">
        <v>347500</v>
      </c>
      <c r="P6" s="273">
        <v>383000</v>
      </c>
      <c r="Q6" s="273">
        <v>424786</v>
      </c>
      <c r="R6" s="273">
        <v>454389</v>
      </c>
      <c r="S6" s="273">
        <v>468914</v>
      </c>
      <c r="T6" s="273">
        <v>498903</v>
      </c>
      <c r="U6" s="273">
        <v>575218</v>
      </c>
      <c r="V6" s="273">
        <v>472815</v>
      </c>
      <c r="X6" s="28"/>
      <c r="Y6" s="28"/>
    </row>
    <row r="7" spans="1:25" s="89" customFormat="1" ht="18" customHeight="1">
      <c r="A7" s="45" t="s">
        <v>37</v>
      </c>
      <c r="B7" s="252">
        <v>15000</v>
      </c>
      <c r="C7" s="252">
        <v>150000</v>
      </c>
      <c r="D7" s="252">
        <v>560000</v>
      </c>
      <c r="E7" s="252">
        <v>1246225</v>
      </c>
      <c r="F7" s="252">
        <v>1990722</v>
      </c>
      <c r="G7" s="252">
        <v>2746094</v>
      </c>
      <c r="H7" s="252">
        <v>4415470</v>
      </c>
      <c r="I7" s="252">
        <v>6490080</v>
      </c>
      <c r="J7" s="252">
        <v>9937622</v>
      </c>
      <c r="K7" s="252">
        <v>9458557</v>
      </c>
      <c r="L7" s="252">
        <v>11604914</v>
      </c>
      <c r="M7" s="252">
        <v>15644877</v>
      </c>
      <c r="N7" s="252">
        <v>20258257</v>
      </c>
      <c r="O7" s="252">
        <v>28231900</v>
      </c>
      <c r="P7" s="273">
        <v>37102958</v>
      </c>
      <c r="Q7" s="273">
        <v>37752782</v>
      </c>
      <c r="R7" s="273">
        <v>28889317</v>
      </c>
      <c r="S7" s="273">
        <v>35375246</v>
      </c>
      <c r="T7" s="273">
        <v>36470600</v>
      </c>
      <c r="U7" s="273">
        <v>37123208</v>
      </c>
      <c r="V7" s="252" t="s">
        <v>7</v>
      </c>
    </row>
    <row r="8" spans="1:25" s="89" customFormat="1" ht="18" customHeight="1">
      <c r="A8" s="45" t="s">
        <v>496</v>
      </c>
      <c r="B8" s="252">
        <v>33000</v>
      </c>
      <c r="C8" s="252">
        <v>55000</v>
      </c>
      <c r="D8" s="252">
        <v>68000</v>
      </c>
      <c r="E8" s="252">
        <v>85000</v>
      </c>
      <c r="F8" s="252">
        <v>145000</v>
      </c>
      <c r="G8" s="252">
        <v>200000</v>
      </c>
      <c r="H8" s="252">
        <v>250000</v>
      </c>
      <c r="I8" s="252">
        <v>380000</v>
      </c>
      <c r="J8" s="252">
        <v>531643</v>
      </c>
      <c r="K8" s="252">
        <v>664432</v>
      </c>
      <c r="L8" s="252">
        <v>725802</v>
      </c>
      <c r="M8" s="252">
        <v>766540</v>
      </c>
      <c r="N8" s="252">
        <v>805000</v>
      </c>
      <c r="O8" s="252" t="s">
        <v>7</v>
      </c>
      <c r="P8" s="252">
        <v>916800</v>
      </c>
      <c r="Q8" s="252">
        <v>983054</v>
      </c>
      <c r="R8" s="273">
        <v>995000</v>
      </c>
      <c r="S8" s="273">
        <v>1052000</v>
      </c>
      <c r="T8" s="252" t="s">
        <v>7</v>
      </c>
      <c r="U8" s="252" t="s">
        <v>7</v>
      </c>
      <c r="V8" s="252" t="s">
        <v>7</v>
      </c>
    </row>
    <row r="9" spans="1:25" s="89" customFormat="1" ht="18" customHeight="1">
      <c r="A9" s="45" t="s">
        <v>11</v>
      </c>
      <c r="B9" s="252">
        <v>27000</v>
      </c>
      <c r="C9" s="252">
        <v>56549</v>
      </c>
      <c r="D9" s="252">
        <v>101474</v>
      </c>
      <c r="E9" s="252">
        <v>159062</v>
      </c>
      <c r="F9" s="252">
        <v>209863</v>
      </c>
      <c r="G9" s="252">
        <v>275843</v>
      </c>
      <c r="H9" s="252">
        <v>357913</v>
      </c>
      <c r="I9" s="252">
        <v>482455</v>
      </c>
      <c r="J9" s="252">
        <v>593216</v>
      </c>
      <c r="K9" s="252">
        <v>783604</v>
      </c>
      <c r="L9" s="252">
        <v>987991</v>
      </c>
      <c r="M9" s="252">
        <v>1311725</v>
      </c>
      <c r="N9" s="252">
        <v>1580713</v>
      </c>
      <c r="O9" s="252">
        <v>1753323</v>
      </c>
      <c r="P9" s="252">
        <v>2289315</v>
      </c>
      <c r="Q9" s="252">
        <v>2140141</v>
      </c>
      <c r="R9" s="273">
        <v>2282917</v>
      </c>
      <c r="S9" s="273">
        <v>2380804</v>
      </c>
      <c r="T9" s="273">
        <v>1582141</v>
      </c>
      <c r="U9" s="273">
        <v>1681633</v>
      </c>
      <c r="V9" s="273">
        <v>1562648</v>
      </c>
    </row>
    <row r="10" spans="1:25" s="89" customFormat="1" ht="18" customHeight="1">
      <c r="A10" s="45" t="s">
        <v>10</v>
      </c>
      <c r="B10" s="252">
        <v>63094</v>
      </c>
      <c r="C10" s="252">
        <v>147500</v>
      </c>
      <c r="D10" s="252">
        <v>163010</v>
      </c>
      <c r="E10" s="252">
        <v>283666</v>
      </c>
      <c r="F10" s="252">
        <v>333888</v>
      </c>
      <c r="G10" s="252">
        <v>510269</v>
      </c>
      <c r="H10" s="252">
        <v>1045888</v>
      </c>
      <c r="I10" s="252">
        <v>2221774</v>
      </c>
      <c r="J10" s="252">
        <v>4835239</v>
      </c>
      <c r="K10" s="252">
        <v>6283799</v>
      </c>
      <c r="L10" s="252">
        <v>7711721</v>
      </c>
      <c r="M10" s="252">
        <v>8665156</v>
      </c>
      <c r="N10" s="252">
        <v>8778600</v>
      </c>
      <c r="O10" s="252">
        <v>8461120</v>
      </c>
      <c r="P10" s="252">
        <v>9713883</v>
      </c>
      <c r="Q10" s="252">
        <v>11416599</v>
      </c>
      <c r="R10" s="273">
        <v>7998253</v>
      </c>
      <c r="S10" s="273">
        <v>8730499</v>
      </c>
      <c r="T10" s="273">
        <v>10654710</v>
      </c>
      <c r="U10" s="252" t="s">
        <v>7</v>
      </c>
      <c r="V10" s="252" t="s">
        <v>7</v>
      </c>
    </row>
    <row r="11" spans="1:25" s="89" customFormat="1" ht="18" customHeight="1">
      <c r="A11" s="45" t="s">
        <v>9</v>
      </c>
      <c r="B11" s="252">
        <v>38202</v>
      </c>
      <c r="C11" s="252">
        <v>55730</v>
      </c>
      <c r="D11" s="252">
        <v>86047</v>
      </c>
      <c r="E11" s="252">
        <v>135114</v>
      </c>
      <c r="F11" s="252">
        <v>222135</v>
      </c>
      <c r="G11" s="252">
        <v>260000</v>
      </c>
      <c r="H11" s="252">
        <v>620163</v>
      </c>
      <c r="I11" s="252">
        <v>1050852</v>
      </c>
      <c r="J11" s="252">
        <v>1507684</v>
      </c>
      <c r="K11" s="252">
        <v>2485646</v>
      </c>
      <c r="L11" s="252">
        <v>3117364</v>
      </c>
      <c r="M11" s="252">
        <v>3951572</v>
      </c>
      <c r="N11" s="252">
        <v>4419599</v>
      </c>
      <c r="O11" s="252">
        <v>5290044</v>
      </c>
      <c r="P11" s="252">
        <v>4967781</v>
      </c>
      <c r="Q11" s="252">
        <v>5686241</v>
      </c>
      <c r="R11" s="273">
        <v>7178384</v>
      </c>
      <c r="S11" s="273">
        <v>7772503</v>
      </c>
      <c r="T11" s="273">
        <v>7076906</v>
      </c>
      <c r="U11" s="273">
        <v>8901027</v>
      </c>
      <c r="V11" s="273">
        <v>10004680</v>
      </c>
    </row>
    <row r="12" spans="1:25" s="89" customFormat="1" ht="18" customHeight="1">
      <c r="A12" s="45" t="s">
        <v>8</v>
      </c>
      <c r="B12" s="251">
        <v>174500</v>
      </c>
      <c r="C12" s="251">
        <v>278700</v>
      </c>
      <c r="D12" s="251">
        <v>347500</v>
      </c>
      <c r="E12" s="251">
        <v>466300</v>
      </c>
      <c r="F12" s="251">
        <v>547800</v>
      </c>
      <c r="G12" s="251">
        <v>656800</v>
      </c>
      <c r="H12" s="251">
        <v>772400</v>
      </c>
      <c r="I12" s="251">
        <v>928600</v>
      </c>
      <c r="J12" s="251">
        <v>1033300</v>
      </c>
      <c r="K12" s="251">
        <v>1086700</v>
      </c>
      <c r="L12" s="251">
        <v>1190900</v>
      </c>
      <c r="M12" s="251">
        <v>1294100</v>
      </c>
      <c r="N12" s="251">
        <v>1485800</v>
      </c>
      <c r="O12" s="251">
        <v>1533600</v>
      </c>
      <c r="P12" s="251">
        <v>1652000</v>
      </c>
      <c r="Q12" s="251">
        <v>1762300</v>
      </c>
      <c r="R12" s="251">
        <v>1814000</v>
      </c>
      <c r="S12" s="251">
        <v>1839500</v>
      </c>
      <c r="T12" s="251">
        <v>1918000</v>
      </c>
      <c r="U12" s="251">
        <v>1866600</v>
      </c>
      <c r="V12" s="251">
        <v>1912900</v>
      </c>
    </row>
    <row r="13" spans="1:25" s="89" customFormat="1" ht="18" customHeight="1">
      <c r="A13" s="45" t="s">
        <v>6</v>
      </c>
      <c r="B13" s="252">
        <v>51065</v>
      </c>
      <c r="C13" s="252">
        <v>152652</v>
      </c>
      <c r="D13" s="252">
        <v>254759</v>
      </c>
      <c r="E13" s="252">
        <v>435757</v>
      </c>
      <c r="F13" s="252">
        <v>708000</v>
      </c>
      <c r="G13" s="252">
        <v>1503943</v>
      </c>
      <c r="H13" s="252">
        <v>2339317</v>
      </c>
      <c r="I13" s="252">
        <v>3079783</v>
      </c>
      <c r="J13" s="252">
        <v>4405006</v>
      </c>
      <c r="K13" s="252">
        <v>5970781</v>
      </c>
      <c r="L13" s="252">
        <v>7302091</v>
      </c>
      <c r="M13" s="252">
        <v>7855345</v>
      </c>
      <c r="N13" s="252">
        <v>15883515</v>
      </c>
      <c r="O13" s="252">
        <v>15583820</v>
      </c>
      <c r="P13" s="252">
        <v>18939705</v>
      </c>
      <c r="Q13" s="252">
        <v>20003149</v>
      </c>
      <c r="R13" s="251">
        <v>15025298</v>
      </c>
      <c r="S13" s="251">
        <v>13131703</v>
      </c>
      <c r="T13" s="251">
        <v>14074248</v>
      </c>
      <c r="U13" s="251">
        <v>14773364</v>
      </c>
      <c r="V13" s="251">
        <v>15463226</v>
      </c>
    </row>
    <row r="14" spans="1:25" s="89" customFormat="1" ht="18" customHeight="1">
      <c r="A14" s="45" t="s">
        <v>5</v>
      </c>
      <c r="B14" s="252">
        <v>82000</v>
      </c>
      <c r="C14" s="252">
        <v>106600</v>
      </c>
      <c r="D14" s="252">
        <v>150000</v>
      </c>
      <c r="E14" s="252">
        <v>223671</v>
      </c>
      <c r="F14" s="252">
        <v>286095</v>
      </c>
      <c r="G14" s="252">
        <v>448857</v>
      </c>
      <c r="H14" s="252">
        <v>608846</v>
      </c>
      <c r="I14" s="252">
        <v>800270</v>
      </c>
      <c r="J14" s="252">
        <v>1052000</v>
      </c>
      <c r="K14" s="252">
        <v>1631576</v>
      </c>
      <c r="L14" s="252">
        <v>1950072</v>
      </c>
      <c r="M14" s="252">
        <v>2194495</v>
      </c>
      <c r="N14" s="252">
        <v>2146833</v>
      </c>
      <c r="O14" s="273">
        <v>2727913</v>
      </c>
      <c r="P14" s="273">
        <v>2670983</v>
      </c>
      <c r="Q14" s="273">
        <v>2549817</v>
      </c>
      <c r="R14" s="273">
        <v>2659951</v>
      </c>
      <c r="S14" s="273">
        <v>2680196</v>
      </c>
      <c r="T14" s="273">
        <v>2530906</v>
      </c>
      <c r="U14" s="273">
        <v>2575589</v>
      </c>
      <c r="V14" s="273">
        <v>2594382</v>
      </c>
    </row>
    <row r="15" spans="1:25" s="89" customFormat="1" ht="18" customHeight="1">
      <c r="A15" s="45" t="s">
        <v>4</v>
      </c>
      <c r="B15" s="252">
        <v>25961</v>
      </c>
      <c r="C15" s="252">
        <v>36683</v>
      </c>
      <c r="D15" s="252">
        <v>44731</v>
      </c>
      <c r="E15" s="252">
        <v>49229</v>
      </c>
      <c r="F15" s="252">
        <v>54369</v>
      </c>
      <c r="G15" s="252">
        <v>58806</v>
      </c>
      <c r="H15" s="252">
        <v>70340</v>
      </c>
      <c r="I15" s="252">
        <v>77278</v>
      </c>
      <c r="J15" s="252">
        <v>93476</v>
      </c>
      <c r="K15" s="252">
        <v>110668</v>
      </c>
      <c r="L15" s="252">
        <v>117587</v>
      </c>
      <c r="M15" s="252">
        <v>126594</v>
      </c>
      <c r="N15" s="252">
        <v>138272</v>
      </c>
      <c r="O15" s="252">
        <v>136790</v>
      </c>
      <c r="P15" s="252">
        <v>151336</v>
      </c>
      <c r="Q15" s="252">
        <v>148244</v>
      </c>
      <c r="R15" s="273">
        <v>151857</v>
      </c>
      <c r="S15" s="273">
        <v>167282</v>
      </c>
      <c r="T15" s="273">
        <v>178946</v>
      </c>
      <c r="U15" s="273">
        <v>193672</v>
      </c>
      <c r="V15" s="273">
        <v>183498</v>
      </c>
    </row>
    <row r="16" spans="1:25" s="89" customFormat="1" ht="18" customHeight="1">
      <c r="A16" s="45" t="s">
        <v>3</v>
      </c>
      <c r="B16" s="252">
        <v>8339000</v>
      </c>
      <c r="C16" s="252">
        <v>10787000</v>
      </c>
      <c r="D16" s="252">
        <v>13702000</v>
      </c>
      <c r="E16" s="252">
        <v>16860000</v>
      </c>
      <c r="F16" s="252">
        <v>20839000</v>
      </c>
      <c r="G16" s="252">
        <v>33959958</v>
      </c>
      <c r="H16" s="252">
        <v>39662000</v>
      </c>
      <c r="I16" s="252">
        <v>42300000</v>
      </c>
      <c r="J16" s="252">
        <v>45000000</v>
      </c>
      <c r="K16" s="252">
        <v>46436000</v>
      </c>
      <c r="L16" s="252">
        <v>50372000</v>
      </c>
      <c r="M16" s="252">
        <v>64000000</v>
      </c>
      <c r="N16" s="252">
        <v>68394000</v>
      </c>
      <c r="O16" s="252">
        <v>76865278</v>
      </c>
      <c r="P16" s="252">
        <v>80879900</v>
      </c>
      <c r="Q16" s="273">
        <v>87999492</v>
      </c>
      <c r="R16" s="273">
        <v>82412880</v>
      </c>
      <c r="S16" s="273">
        <v>88497610</v>
      </c>
      <c r="T16" s="273">
        <v>92427958</v>
      </c>
      <c r="U16" s="273">
        <v>96972459</v>
      </c>
      <c r="V16" s="252">
        <v>94952509.25</v>
      </c>
    </row>
    <row r="17" spans="1:22" s="89" customFormat="1" ht="18" customHeight="1">
      <c r="A17" s="45" t="s">
        <v>30</v>
      </c>
      <c r="B17" s="252">
        <v>110518</v>
      </c>
      <c r="C17" s="252">
        <v>275560</v>
      </c>
      <c r="D17" s="252">
        <v>606859</v>
      </c>
      <c r="E17" s="252">
        <v>1298000</v>
      </c>
      <c r="F17" s="252">
        <v>1942000</v>
      </c>
      <c r="G17" s="252">
        <v>2963737</v>
      </c>
      <c r="H17" s="252">
        <v>5614922</v>
      </c>
      <c r="I17" s="252">
        <v>8322857</v>
      </c>
      <c r="J17" s="252">
        <v>13006793</v>
      </c>
      <c r="K17" s="252">
        <v>17985919</v>
      </c>
      <c r="L17" s="252">
        <v>20983853</v>
      </c>
      <c r="M17" s="252">
        <v>25666455</v>
      </c>
      <c r="N17" s="252">
        <v>25759134</v>
      </c>
      <c r="O17" s="252">
        <v>27442295</v>
      </c>
      <c r="P17" s="252">
        <v>31862128</v>
      </c>
      <c r="Q17" s="252">
        <v>39665600</v>
      </c>
      <c r="R17" s="273">
        <v>40044186</v>
      </c>
      <c r="S17" s="273">
        <v>39953860</v>
      </c>
      <c r="T17" s="273">
        <v>43497261</v>
      </c>
      <c r="U17" s="273">
        <v>47685232</v>
      </c>
      <c r="V17" s="273">
        <v>51220233</v>
      </c>
    </row>
    <row r="18" spans="1:22" s="89" customFormat="1" ht="18" customHeight="1">
      <c r="A18" s="45" t="s">
        <v>1</v>
      </c>
      <c r="B18" s="252">
        <v>98853</v>
      </c>
      <c r="C18" s="252">
        <v>121200</v>
      </c>
      <c r="D18" s="252">
        <v>139092</v>
      </c>
      <c r="E18" s="252">
        <v>241000</v>
      </c>
      <c r="F18" s="252">
        <v>464354</v>
      </c>
      <c r="G18" s="252">
        <v>949559</v>
      </c>
      <c r="H18" s="252">
        <v>1663328</v>
      </c>
      <c r="I18" s="252">
        <v>2639026</v>
      </c>
      <c r="J18" s="252">
        <v>3539003</v>
      </c>
      <c r="K18" s="252">
        <v>4406682</v>
      </c>
      <c r="L18" s="252">
        <v>5446991</v>
      </c>
      <c r="M18" s="252">
        <v>8164553</v>
      </c>
      <c r="N18" s="252">
        <v>10524676</v>
      </c>
      <c r="O18" s="252">
        <v>10395801</v>
      </c>
      <c r="P18" s="252">
        <v>10114867</v>
      </c>
      <c r="Q18" s="252">
        <v>11557725</v>
      </c>
      <c r="R18" s="273">
        <v>12017034</v>
      </c>
      <c r="S18" s="273">
        <v>13438539</v>
      </c>
      <c r="T18" s="273">
        <v>15470270</v>
      </c>
      <c r="U18" s="273">
        <v>17220607</v>
      </c>
      <c r="V18" s="273">
        <v>19104208</v>
      </c>
    </row>
    <row r="19" spans="1:22" s="89" customFormat="1" ht="18" customHeight="1">
      <c r="A19" s="45" t="s">
        <v>0</v>
      </c>
      <c r="B19" s="251">
        <v>266441</v>
      </c>
      <c r="C19" s="251">
        <v>314002</v>
      </c>
      <c r="D19" s="251">
        <v>338779</v>
      </c>
      <c r="E19" s="251">
        <v>363651</v>
      </c>
      <c r="F19" s="251">
        <v>425745</v>
      </c>
      <c r="G19" s="251">
        <v>647110</v>
      </c>
      <c r="H19" s="251">
        <v>849146</v>
      </c>
      <c r="I19" s="272">
        <v>1225654</v>
      </c>
      <c r="J19" s="272">
        <v>1275993</v>
      </c>
      <c r="K19" s="272">
        <v>3134000</v>
      </c>
      <c r="L19" s="272">
        <v>6297753</v>
      </c>
      <c r="M19" s="272">
        <v>7581249</v>
      </c>
      <c r="N19" s="272">
        <v>10452842</v>
      </c>
      <c r="O19" s="272">
        <v>11012348</v>
      </c>
      <c r="P19" s="272">
        <v>11798652</v>
      </c>
      <c r="Q19" s="272">
        <v>12757410</v>
      </c>
      <c r="R19" s="272">
        <v>12878926</v>
      </c>
      <c r="S19" s="272">
        <v>14092104</v>
      </c>
      <c r="T19" s="272">
        <v>12908992</v>
      </c>
      <c r="U19" s="272">
        <v>13195902</v>
      </c>
      <c r="V19" s="272">
        <v>13191708</v>
      </c>
    </row>
    <row r="21" spans="1:22" s="49" customFormat="1" ht="18" customHeight="1">
      <c r="A21" s="185" t="s">
        <v>353</v>
      </c>
      <c r="B21" s="47"/>
      <c r="C21" s="47"/>
      <c r="D21" s="47"/>
      <c r="E21" s="47"/>
      <c r="F21" s="47"/>
      <c r="G21" s="47"/>
      <c r="H21" s="47"/>
      <c r="I21" s="47"/>
      <c r="J21" s="47"/>
      <c r="K21" s="47"/>
    </row>
    <row r="23" spans="1:22" ht="18" customHeight="1">
      <c r="A23" s="185" t="s">
        <v>584</v>
      </c>
    </row>
    <row r="25" spans="1:22" ht="18" customHeight="1">
      <c r="A25" s="47" t="s">
        <v>585</v>
      </c>
    </row>
  </sheetData>
  <mergeCells count="1">
    <mergeCell ref="B2:V2"/>
  </mergeCells>
  <hyperlinks>
    <hyperlink ref="X3" location="Content!A1" display="Back to content page"/>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A10" zoomScale="91" zoomScaleNormal="91" workbookViewId="0">
      <selection activeCell="E18" sqref="E18"/>
    </sheetView>
  </sheetViews>
  <sheetFormatPr defaultColWidth="9.1796875" defaultRowHeight="18" customHeight="1"/>
  <cols>
    <col min="1" max="1" width="33.1796875" style="47" customWidth="1"/>
    <col min="2" max="22" width="10.7265625" style="47" customWidth="1"/>
    <col min="23" max="16384" width="9.1796875" style="47"/>
  </cols>
  <sheetData>
    <row r="1" spans="1:26" s="89" customFormat="1" ht="18" customHeight="1">
      <c r="A1" s="28" t="s">
        <v>543</v>
      </c>
      <c r="B1" s="193"/>
      <c r="C1" s="193"/>
      <c r="D1" s="193"/>
      <c r="E1" s="193"/>
      <c r="F1" s="193"/>
      <c r="G1" s="193"/>
      <c r="H1" s="193"/>
      <c r="I1" s="193"/>
      <c r="J1" s="193"/>
      <c r="K1" s="193"/>
      <c r="L1" s="193"/>
      <c r="M1" s="193"/>
      <c r="N1" s="193"/>
      <c r="O1" s="193"/>
      <c r="P1" s="193"/>
      <c r="Q1" s="193"/>
      <c r="R1" s="193"/>
      <c r="S1" s="193"/>
      <c r="T1" s="193"/>
      <c r="U1" s="193"/>
      <c r="V1" s="193"/>
      <c r="W1" s="197"/>
    </row>
    <row r="2" spans="1:26" ht="18" customHeight="1">
      <c r="A2" s="191"/>
      <c r="B2" s="313" t="s">
        <v>399</v>
      </c>
      <c r="C2" s="313"/>
      <c r="D2" s="313"/>
      <c r="E2" s="313"/>
      <c r="F2" s="313"/>
      <c r="G2" s="313"/>
      <c r="H2" s="313"/>
      <c r="I2" s="313"/>
      <c r="J2" s="313"/>
      <c r="K2" s="313"/>
      <c r="L2" s="313"/>
      <c r="M2" s="313"/>
      <c r="N2" s="313"/>
      <c r="O2" s="313"/>
      <c r="P2" s="313"/>
      <c r="Q2" s="313"/>
      <c r="R2" s="313"/>
      <c r="S2" s="313"/>
      <c r="T2" s="313"/>
      <c r="U2" s="313"/>
      <c r="V2" s="313"/>
      <c r="X2" s="17"/>
      <c r="Y2" s="17"/>
    </row>
    <row r="3" spans="1:26" ht="18" customHeight="1">
      <c r="A3" s="191" t="s">
        <v>15</v>
      </c>
      <c r="B3" s="287">
        <v>2000</v>
      </c>
      <c r="C3" s="287">
        <v>2001</v>
      </c>
      <c r="D3" s="287">
        <v>2002</v>
      </c>
      <c r="E3" s="287">
        <v>2003</v>
      </c>
      <c r="F3" s="287">
        <v>2004</v>
      </c>
      <c r="G3" s="287">
        <v>2005</v>
      </c>
      <c r="H3" s="287">
        <v>2006</v>
      </c>
      <c r="I3" s="287">
        <v>2007</v>
      </c>
      <c r="J3" s="287">
        <v>2008</v>
      </c>
      <c r="K3" s="287">
        <v>2009</v>
      </c>
      <c r="L3" s="287">
        <v>2010</v>
      </c>
      <c r="M3" s="287">
        <v>2011</v>
      </c>
      <c r="N3" s="287">
        <v>2012</v>
      </c>
      <c r="O3" s="287">
        <v>2013</v>
      </c>
      <c r="P3" s="287">
        <v>2014</v>
      </c>
      <c r="Q3" s="287">
        <v>2015</v>
      </c>
      <c r="R3" s="287">
        <v>2016</v>
      </c>
      <c r="S3" s="287">
        <v>2017</v>
      </c>
      <c r="T3" s="287">
        <v>2018</v>
      </c>
      <c r="U3" s="287">
        <v>2019</v>
      </c>
      <c r="V3" s="287">
        <v>2020</v>
      </c>
      <c r="X3" s="46" t="s">
        <v>521</v>
      </c>
    </row>
    <row r="4" spans="1:26" ht="18" customHeight="1">
      <c r="A4" s="45" t="s">
        <v>14</v>
      </c>
      <c r="B4" s="149">
        <v>0.18532229605462999</v>
      </c>
      <c r="C4" s="149">
        <v>0.52136617680722697</v>
      </c>
      <c r="D4" s="149">
        <v>0.94044472556277903</v>
      </c>
      <c r="E4" s="149">
        <v>2.2696212812660601</v>
      </c>
      <c r="F4" s="149">
        <v>4.6317406300356501</v>
      </c>
      <c r="G4" s="149">
        <v>9.7381611733195594</v>
      </c>
      <c r="H4" s="149">
        <v>17.8398962435718</v>
      </c>
      <c r="I4" s="149">
        <v>28.010982325573799</v>
      </c>
      <c r="J4" s="149">
        <v>40.4</v>
      </c>
      <c r="K4" s="149">
        <v>40.4</v>
      </c>
      <c r="L4" s="149">
        <v>48.101209036271896</v>
      </c>
      <c r="M4" s="149">
        <v>49.846773380000002</v>
      </c>
      <c r="N4" s="149">
        <v>50.920599549999999</v>
      </c>
      <c r="O4" s="149">
        <v>51.065920339999998</v>
      </c>
      <c r="P4" s="149">
        <v>52.15898327</v>
      </c>
      <c r="Q4" s="149">
        <v>49.793222950000001</v>
      </c>
      <c r="R4" s="149">
        <v>45.076290049999997</v>
      </c>
      <c r="S4" s="149">
        <v>44.686107139999997</v>
      </c>
      <c r="T4" s="149">
        <v>43.130518879999997</v>
      </c>
      <c r="U4" s="149">
        <v>46.598637969999999</v>
      </c>
      <c r="V4" s="149">
        <v>44.55951073</v>
      </c>
    </row>
    <row r="5" spans="1:26" ht="18" customHeight="1">
      <c r="A5" s="45" t="s">
        <v>13</v>
      </c>
      <c r="B5" s="149">
        <v>13</v>
      </c>
      <c r="C5" s="149">
        <v>13</v>
      </c>
      <c r="D5" s="149">
        <v>20</v>
      </c>
      <c r="E5" s="149">
        <v>26</v>
      </c>
      <c r="F5" s="149">
        <v>31</v>
      </c>
      <c r="G5" s="149">
        <v>33</v>
      </c>
      <c r="H5" s="149">
        <v>47</v>
      </c>
      <c r="I5" s="149">
        <v>66</v>
      </c>
      <c r="J5" s="149">
        <v>88</v>
      </c>
      <c r="K5" s="149">
        <v>133</v>
      </c>
      <c r="L5" s="149">
        <v>145</v>
      </c>
      <c r="M5" s="149">
        <v>143</v>
      </c>
      <c r="N5" s="149">
        <v>152</v>
      </c>
      <c r="O5" s="149">
        <v>162</v>
      </c>
      <c r="P5" s="149">
        <v>168</v>
      </c>
      <c r="Q5" s="149">
        <v>158</v>
      </c>
      <c r="R5" s="149">
        <v>152.27301660000001</v>
      </c>
      <c r="S5" s="149">
        <v>146.96015560000001</v>
      </c>
      <c r="T5" s="149">
        <v>150.00558989999999</v>
      </c>
      <c r="U5" s="149">
        <v>162.64118070000001</v>
      </c>
      <c r="V5" s="149">
        <v>162.39901140000001</v>
      </c>
      <c r="X5" s="89"/>
      <c r="Y5" s="89"/>
    </row>
    <row r="6" spans="1:26" ht="18" customHeight="1">
      <c r="A6" s="45" t="s">
        <v>497</v>
      </c>
      <c r="B6" s="149"/>
      <c r="C6" s="149"/>
      <c r="D6" s="149"/>
      <c r="E6" s="149">
        <v>0.34292906000000001</v>
      </c>
      <c r="F6" s="149">
        <v>1.4028143360000001</v>
      </c>
      <c r="G6" s="149">
        <v>2.5379847519999998</v>
      </c>
      <c r="H6" s="149">
        <v>5.8868978729999997</v>
      </c>
      <c r="I6" s="149">
        <v>9.6792493999999998</v>
      </c>
      <c r="J6" s="149">
        <v>13.95875715</v>
      </c>
      <c r="K6" s="149">
        <v>18.2095263</v>
      </c>
      <c r="L6" s="149">
        <v>23.964030319999999</v>
      </c>
      <c r="M6" s="149">
        <v>30.632252479999998</v>
      </c>
      <c r="N6" s="149">
        <v>39.165956370000004</v>
      </c>
      <c r="O6" s="149">
        <v>46.864147920000001</v>
      </c>
      <c r="P6" s="149">
        <v>50.435217739999999</v>
      </c>
      <c r="Q6" s="149">
        <v>54.640196340000003</v>
      </c>
      <c r="R6" s="149">
        <v>57.113319390000001</v>
      </c>
      <c r="S6" s="149">
        <v>57.613786599999997</v>
      </c>
      <c r="T6" s="149">
        <v>59.941104520000003</v>
      </c>
      <c r="U6" s="149">
        <v>67.60224049</v>
      </c>
      <c r="V6" s="149">
        <v>54.371487610000003</v>
      </c>
      <c r="X6" s="89"/>
      <c r="Y6" s="89"/>
    </row>
    <row r="7" spans="1:26" ht="18" customHeight="1">
      <c r="A7" s="45" t="s">
        <v>37</v>
      </c>
      <c r="B7" s="149">
        <v>3.0225969346836998E-2</v>
      </c>
      <c r="C7" s="149">
        <v>0.29417865163568002</v>
      </c>
      <c r="D7" s="149">
        <v>1.0668428684669</v>
      </c>
      <c r="E7" s="149">
        <v>2.15</v>
      </c>
      <c r="F7" s="149">
        <v>3.43</v>
      </c>
      <c r="G7" s="149">
        <v>4.7824260462139296</v>
      </c>
      <c r="H7" s="149">
        <v>7.12</v>
      </c>
      <c r="I7" s="149">
        <v>10.82</v>
      </c>
      <c r="J7" s="149">
        <v>16.02</v>
      </c>
      <c r="K7" s="149">
        <v>15.25</v>
      </c>
      <c r="L7" s="149">
        <v>17.32</v>
      </c>
      <c r="M7" s="149">
        <v>21.58</v>
      </c>
      <c r="N7" s="149">
        <v>27.59</v>
      </c>
      <c r="O7" s="149">
        <v>37.33</v>
      </c>
      <c r="P7" s="149">
        <v>50.297196810000003</v>
      </c>
      <c r="Q7" s="149">
        <v>49.515388270000003</v>
      </c>
      <c r="R7" s="149">
        <v>36.666629139999998</v>
      </c>
      <c r="S7" s="149">
        <v>43.459193069999998</v>
      </c>
      <c r="T7" s="149">
        <v>43.382215019999997</v>
      </c>
      <c r="U7" s="149">
        <v>42.773321209999999</v>
      </c>
      <c r="V7" s="149" t="s">
        <v>7</v>
      </c>
    </row>
    <row r="8" spans="1:26" ht="18" customHeight="1">
      <c r="A8" s="45" t="s">
        <v>496</v>
      </c>
      <c r="B8" s="149">
        <v>3.1019935478534202</v>
      </c>
      <c r="C8" s="149">
        <v>5.11588407592716</v>
      </c>
      <c r="D8" s="149">
        <v>6.2801481745548697</v>
      </c>
      <c r="E8" s="149">
        <v>7.8073046979767096</v>
      </c>
      <c r="F8" s="149">
        <v>13.236122382100399</v>
      </c>
      <c r="G8" s="149">
        <v>18.101038185045098</v>
      </c>
      <c r="H8" s="149">
        <v>22.369282858687001</v>
      </c>
      <c r="I8" s="149">
        <v>33.539069043704103</v>
      </c>
      <c r="J8" s="149">
        <v>46.216001474341603</v>
      </c>
      <c r="K8" s="149">
        <v>56.869503442904303</v>
      </c>
      <c r="L8" s="149">
        <v>61.194581031586999</v>
      </c>
      <c r="M8" s="149">
        <v>63.701561500170399</v>
      </c>
      <c r="N8" s="149">
        <v>65.961547285825702</v>
      </c>
      <c r="O8" s="149" t="s">
        <v>7</v>
      </c>
      <c r="P8" s="149">
        <v>76</v>
      </c>
      <c r="Q8" s="149">
        <v>84</v>
      </c>
      <c r="R8" s="149">
        <v>89.318014320000003</v>
      </c>
      <c r="S8" s="149">
        <v>93.527322510000005</v>
      </c>
      <c r="T8" s="149" t="s">
        <v>7</v>
      </c>
      <c r="U8" s="149" t="s">
        <v>7</v>
      </c>
      <c r="V8" s="149" t="s">
        <v>7</v>
      </c>
    </row>
    <row r="9" spans="1:26" ht="18" customHeight="1">
      <c r="A9" s="45" t="s">
        <v>11</v>
      </c>
      <c r="B9" s="149">
        <v>2.8657861831900999</v>
      </c>
      <c r="C9" s="149">
        <v>6.8624422400872298</v>
      </c>
      <c r="D9" s="149">
        <v>6.20756480116078</v>
      </c>
      <c r="E9" s="149">
        <v>9.5853651625837895</v>
      </c>
      <c r="F9" s="149">
        <v>12.091770938621901</v>
      </c>
      <c r="G9" s="149">
        <v>17.161473579530899</v>
      </c>
      <c r="H9" s="149">
        <v>25.653480345474279</v>
      </c>
      <c r="I9" s="149">
        <v>31.542952185428419</v>
      </c>
      <c r="J9" s="149">
        <v>41.666414095895007</v>
      </c>
      <c r="K9" s="149">
        <v>53.724355426097524</v>
      </c>
      <c r="L9" s="149">
        <v>69.748083253707065</v>
      </c>
      <c r="M9" s="149">
        <v>84.050926775213611</v>
      </c>
      <c r="N9" s="149">
        <v>93.229082753351079</v>
      </c>
      <c r="O9" s="149">
        <v>96</v>
      </c>
      <c r="P9" s="149">
        <v>122</v>
      </c>
      <c r="Q9" s="149">
        <v>114</v>
      </c>
      <c r="R9" s="149">
        <v>110.0185058</v>
      </c>
      <c r="S9" s="149">
        <v>113.8305187</v>
      </c>
      <c r="T9" s="149">
        <v>75.042450700000003</v>
      </c>
      <c r="U9" s="149">
        <v>79.125691439999997</v>
      </c>
      <c r="V9" s="149">
        <v>72.944274919999998</v>
      </c>
    </row>
    <row r="10" spans="1:26" ht="18" customHeight="1">
      <c r="A10" s="45" t="s">
        <v>10</v>
      </c>
      <c r="B10" s="149">
        <v>0.41065401601846202</v>
      </c>
      <c r="C10" s="149">
        <v>0.93081007864745702</v>
      </c>
      <c r="D10" s="149">
        <v>0.99767623022457697</v>
      </c>
      <c r="E10" s="149">
        <v>1.6842292008980599</v>
      </c>
      <c r="F10" s="149">
        <v>1.9235492193099499</v>
      </c>
      <c r="G10" s="149">
        <v>2.9075156695156696</v>
      </c>
      <c r="H10" s="149">
        <v>5.7950354609929082</v>
      </c>
      <c r="I10" s="149">
        <v>11.973345548609615</v>
      </c>
      <c r="J10" s="149">
        <v>25.352553481543623</v>
      </c>
      <c r="K10" s="149">
        <v>32.058563338605175</v>
      </c>
      <c r="L10" s="149">
        <v>38.286768940522293</v>
      </c>
      <c r="M10" s="149">
        <v>41.867671356727783</v>
      </c>
      <c r="N10" s="149">
        <v>41.285801627239806</v>
      </c>
      <c r="O10" s="149">
        <v>38.7360710525111</v>
      </c>
      <c r="P10" s="149">
        <v>43.299826156726397</v>
      </c>
      <c r="Q10" s="149">
        <v>49.55</v>
      </c>
      <c r="R10" s="149">
        <v>32.128762450000004</v>
      </c>
      <c r="S10" s="149">
        <v>34.14284</v>
      </c>
      <c r="T10" s="149">
        <v>40.570341229999997</v>
      </c>
      <c r="U10" s="149" t="s">
        <v>7</v>
      </c>
      <c r="V10" s="149" t="s">
        <v>7</v>
      </c>
    </row>
    <row r="11" spans="1:26" ht="18" customHeight="1">
      <c r="A11" s="45" t="s">
        <v>9</v>
      </c>
      <c r="B11" s="149">
        <v>0.37</v>
      </c>
      <c r="C11" s="149">
        <v>0.54</v>
      </c>
      <c r="D11" s="149">
        <v>0.82</v>
      </c>
      <c r="E11" s="149">
        <v>1.29</v>
      </c>
      <c r="F11" s="149">
        <v>1.83</v>
      </c>
      <c r="G11" s="149">
        <v>2.12</v>
      </c>
      <c r="H11" s="149">
        <v>4.6998676577143303</v>
      </c>
      <c r="I11" s="149">
        <v>7.7328777627039402</v>
      </c>
      <c r="J11" s="149">
        <v>10.765239809203999</v>
      </c>
      <c r="K11" s="149">
        <v>17.210885531311199</v>
      </c>
      <c r="L11" s="149">
        <v>20.9207252127581</v>
      </c>
      <c r="M11" s="149">
        <v>25.691442522694398</v>
      </c>
      <c r="N11" s="149">
        <v>27.826295275743</v>
      </c>
      <c r="O11" s="149">
        <v>36.49</v>
      </c>
      <c r="P11" s="149">
        <v>32.433416509650151</v>
      </c>
      <c r="Q11" s="149">
        <v>35.976937773607851</v>
      </c>
      <c r="R11" s="149">
        <v>41.722029089999999</v>
      </c>
      <c r="S11" s="149">
        <v>43.986512660000002</v>
      </c>
      <c r="T11" s="149">
        <v>39.00579484</v>
      </c>
      <c r="U11" s="149">
        <v>47.781136330000002</v>
      </c>
      <c r="V11" s="149">
        <v>52.298510729999997</v>
      </c>
    </row>
    <row r="12" spans="1:26" ht="18" customHeight="1">
      <c r="A12" s="45" t="s">
        <v>8</v>
      </c>
      <c r="B12" s="290">
        <v>14.6</v>
      </c>
      <c r="C12" s="290">
        <v>23.2</v>
      </c>
      <c r="D12" s="290">
        <v>28.7</v>
      </c>
      <c r="E12" s="290">
        <v>38.299999999999997</v>
      </c>
      <c r="F12" s="290">
        <v>44.7</v>
      </c>
      <c r="G12" s="290">
        <v>53.3</v>
      </c>
      <c r="H12" s="290">
        <v>62.5</v>
      </c>
      <c r="I12" s="290">
        <v>74.8</v>
      </c>
      <c r="J12" s="290">
        <v>82.9</v>
      </c>
      <c r="K12" s="290">
        <v>87</v>
      </c>
      <c r="L12" s="290">
        <v>95.2</v>
      </c>
      <c r="M12" s="290">
        <v>103.2</v>
      </c>
      <c r="N12" s="290">
        <v>118.2</v>
      </c>
      <c r="O12" s="290">
        <v>121.7</v>
      </c>
      <c r="P12" s="290">
        <v>130.9</v>
      </c>
      <c r="Q12" s="290">
        <v>139.5</v>
      </c>
      <c r="R12" s="290">
        <v>143.6</v>
      </c>
      <c r="S12" s="290">
        <v>145.4</v>
      </c>
      <c r="T12" s="290">
        <v>151.6</v>
      </c>
      <c r="U12" s="290">
        <v>147.5</v>
      </c>
      <c r="V12" s="290">
        <v>151.1</v>
      </c>
    </row>
    <row r="13" spans="1:26" ht="18" customHeight="1">
      <c r="A13" s="45" t="s">
        <v>6</v>
      </c>
      <c r="B13" s="149">
        <v>0.28056681033914399</v>
      </c>
      <c r="C13" s="149">
        <v>0.81669378332705</v>
      </c>
      <c r="D13" s="149">
        <v>1.3268683404044199</v>
      </c>
      <c r="E13" s="149">
        <v>2.2096080378037501</v>
      </c>
      <c r="F13" s="149">
        <v>3.49693748784654</v>
      </c>
      <c r="G13" s="149">
        <v>7.2409343219958497</v>
      </c>
      <c r="H13" s="149">
        <v>10.987376233810499</v>
      </c>
      <c r="I13" s="149">
        <v>14.120108974575899</v>
      </c>
      <c r="J13" s="149">
        <v>19.724290172794401</v>
      </c>
      <c r="K13" s="149">
        <v>26.120493694125798</v>
      </c>
      <c r="L13" s="149">
        <v>30.884735920351499</v>
      </c>
      <c r="M13" s="149">
        <v>38.171164033312174</v>
      </c>
      <c r="N13" s="149">
        <v>34.480790769356638</v>
      </c>
      <c r="O13" s="149">
        <v>63.956941509585114</v>
      </c>
      <c r="P13" s="149">
        <v>76.765337740449795</v>
      </c>
      <c r="Q13" s="149">
        <v>132</v>
      </c>
      <c r="R13" s="290">
        <v>56.86312584765534</v>
      </c>
      <c r="S13" s="290">
        <v>47.12739776197219</v>
      </c>
      <c r="T13" s="290">
        <v>49.235240532685545</v>
      </c>
      <c r="U13" s="290">
        <v>50.285195433823283</v>
      </c>
      <c r="V13" s="290">
        <v>51.429830155992121</v>
      </c>
    </row>
    <row r="14" spans="1:26" ht="18" customHeight="1">
      <c r="A14" s="45" t="s">
        <v>5</v>
      </c>
      <c r="B14" s="149">
        <v>4.3204441838127696</v>
      </c>
      <c r="C14" s="149">
        <v>5.51964964205124</v>
      </c>
      <c r="D14" s="149">
        <v>7.6596931118422402</v>
      </c>
      <c r="E14" s="149">
        <v>11.2894620885841</v>
      </c>
      <c r="F14" s="149">
        <v>14.2810434678434</v>
      </c>
      <c r="G14" s="149">
        <v>22.143623219435799</v>
      </c>
      <c r="H14" s="149">
        <v>29.657402026663298</v>
      </c>
      <c r="I14" s="149">
        <v>38.461575431345203</v>
      </c>
      <c r="J14" s="149">
        <v>49.839136134273801</v>
      </c>
      <c r="K14" s="149">
        <v>76.117449141543403</v>
      </c>
      <c r="L14" s="149">
        <v>89.495251649061203</v>
      </c>
      <c r="M14" s="149">
        <v>98.957304639482501</v>
      </c>
      <c r="N14" s="149">
        <v>95.018130975885995</v>
      </c>
      <c r="O14" s="149">
        <v>110.214364947912</v>
      </c>
      <c r="P14" s="149">
        <v>117.48728680000001</v>
      </c>
      <c r="Q14" s="149">
        <v>110.1478506</v>
      </c>
      <c r="R14" s="149">
        <v>112.803281</v>
      </c>
      <c r="S14" s="149">
        <v>111.552451</v>
      </c>
      <c r="T14" s="149">
        <v>103.3739724</v>
      </c>
      <c r="U14" s="149">
        <v>103.2494698</v>
      </c>
      <c r="V14" s="149">
        <v>102.10464380000001</v>
      </c>
    </row>
    <row r="15" spans="1:26" ht="18" customHeight="1">
      <c r="A15" s="45" t="s">
        <v>4</v>
      </c>
      <c r="B15" s="149">
        <v>32.993582004193897</v>
      </c>
      <c r="C15" s="149">
        <v>46.064495064921999</v>
      </c>
      <c r="D15" s="149">
        <v>55.469990079365097</v>
      </c>
      <c r="E15" s="149">
        <v>60.2853294146461</v>
      </c>
      <c r="F15" s="149">
        <v>65.797339981362896</v>
      </c>
      <c r="G15" s="149">
        <v>70.415384431166402</v>
      </c>
      <c r="H15" s="149">
        <v>83.449004045509</v>
      </c>
      <c r="I15" s="149">
        <v>90.942041776993193</v>
      </c>
      <c r="J15" s="149">
        <v>109.24177262528001</v>
      </c>
      <c r="K15" s="149">
        <v>128.56561995376299</v>
      </c>
      <c r="L15" s="149">
        <v>135.9104463811</v>
      </c>
      <c r="M15" s="149">
        <v>145.71300314230101</v>
      </c>
      <c r="N15" s="149">
        <v>158.62519932544799</v>
      </c>
      <c r="O15" s="149">
        <v>150.40958821265599</v>
      </c>
      <c r="P15" s="149">
        <v>166.40387047116388</v>
      </c>
      <c r="Q15" s="149">
        <v>159.15</v>
      </c>
      <c r="R15" s="149">
        <v>158.66367149999999</v>
      </c>
      <c r="S15" s="149">
        <v>173.49664999999999</v>
      </c>
      <c r="T15" s="149">
        <v>184.29801430000001</v>
      </c>
      <c r="U15" s="149">
        <v>198.15222170000001</v>
      </c>
      <c r="V15" s="149">
        <v>186.5822038</v>
      </c>
    </row>
    <row r="16" spans="1:26" ht="18" customHeight="1">
      <c r="A16" s="45" t="s">
        <v>3</v>
      </c>
      <c r="B16" s="149">
        <v>18.63</v>
      </c>
      <c r="C16" s="149">
        <v>23.77</v>
      </c>
      <c r="D16" s="149">
        <v>29.78</v>
      </c>
      <c r="E16" s="149">
        <v>36.159999999999997</v>
      </c>
      <c r="F16" s="149">
        <v>44.13</v>
      </c>
      <c r="G16" s="149">
        <v>71.06</v>
      </c>
      <c r="H16" s="149">
        <v>82.06</v>
      </c>
      <c r="I16" s="149">
        <v>86.6</v>
      </c>
      <c r="J16" s="149">
        <v>91.24</v>
      </c>
      <c r="K16" s="149">
        <v>93.34</v>
      </c>
      <c r="L16" s="149">
        <v>100.48</v>
      </c>
      <c r="M16" s="149">
        <v>126.83</v>
      </c>
      <c r="N16" s="149">
        <v>134.80000000000001</v>
      </c>
      <c r="O16" s="149">
        <v>141.80000000000001</v>
      </c>
      <c r="P16" s="149">
        <v>156.5</v>
      </c>
      <c r="Q16" s="149">
        <v>158.88294680000001</v>
      </c>
      <c r="R16" s="149">
        <v>146.62218730000001</v>
      </c>
      <c r="S16" s="149">
        <v>155.23239570000001</v>
      </c>
      <c r="T16" s="149">
        <v>159.93066440000001</v>
      </c>
      <c r="U16" s="149">
        <v>165.59993829999999</v>
      </c>
      <c r="V16" s="149">
        <v>161.79659169999999</v>
      </c>
      <c r="Z16" s="89" t="s">
        <v>499</v>
      </c>
    </row>
    <row r="17" spans="1:22" ht="18" customHeight="1">
      <c r="A17" s="45" t="s">
        <v>30</v>
      </c>
      <c r="B17" s="149">
        <v>0.32468851651533098</v>
      </c>
      <c r="C17" s="149">
        <v>0.78918413350397398</v>
      </c>
      <c r="D17" s="149">
        <v>1.69359966961831</v>
      </c>
      <c r="E17" s="149">
        <v>3.52829750321848</v>
      </c>
      <c r="F17" s="149">
        <v>5.1393409777016599</v>
      </c>
      <c r="G17" s="149">
        <v>7.6330719478322298</v>
      </c>
      <c r="H17" s="149">
        <v>14.0493310612275</v>
      </c>
      <c r="I17" s="149">
        <v>20.093412942402999</v>
      </c>
      <c r="J17" s="149">
        <v>30.772441261070799</v>
      </c>
      <c r="K17" s="149">
        <v>40.136912484114198</v>
      </c>
      <c r="L17" s="149">
        <v>46.795894920446599</v>
      </c>
      <c r="M17" s="149">
        <v>55.532877039719601</v>
      </c>
      <c r="N17" s="149">
        <v>57.115732300785801</v>
      </c>
      <c r="O17" s="149">
        <v>59.438452219792751</v>
      </c>
      <c r="P17" s="149">
        <v>69.161407733534944</v>
      </c>
      <c r="Q17" s="149">
        <v>81.319999999999993</v>
      </c>
      <c r="R17" s="149">
        <v>75.484952370000002</v>
      </c>
      <c r="S17" s="149">
        <v>73.094789989999995</v>
      </c>
      <c r="T17" s="149">
        <v>77.241352230000004</v>
      </c>
      <c r="U17" s="149">
        <v>82.208174080000006</v>
      </c>
      <c r="V17" s="149">
        <v>85.746887990000005</v>
      </c>
    </row>
    <row r="18" spans="1:22" ht="18" customHeight="1">
      <c r="A18" s="45" t="s">
        <v>1</v>
      </c>
      <c r="B18" s="149">
        <v>0.96899866902735099</v>
      </c>
      <c r="C18" s="149">
        <v>1.1598280353977199</v>
      </c>
      <c r="D18" s="149">
        <v>1.3007189153082299</v>
      </c>
      <c r="E18" s="149">
        <v>2.2032752738300898</v>
      </c>
      <c r="F18" s="149">
        <v>4.1488249817599803</v>
      </c>
      <c r="G18" s="149">
        <v>8.2841455493696099</v>
      </c>
      <c r="H18" s="149">
        <v>14.1558564795804</v>
      </c>
      <c r="I18" s="149">
        <v>21.890849764719199</v>
      </c>
      <c r="J18" s="149">
        <v>28.587349910481802</v>
      </c>
      <c r="K18" s="149">
        <v>34.633526950317901</v>
      </c>
      <c r="L18" s="149">
        <v>41.616395068368803</v>
      </c>
      <c r="M18" s="149">
        <v>60.590559125263397</v>
      </c>
      <c r="N18" s="149">
        <v>75.806659911923305</v>
      </c>
      <c r="O18" s="149">
        <v>71.177035039065615</v>
      </c>
      <c r="P18" s="149">
        <v>67.124884918960319</v>
      </c>
      <c r="Q18" s="149">
        <v>74.349999999999994</v>
      </c>
      <c r="R18" s="149">
        <v>73.438230480000001</v>
      </c>
      <c r="S18" s="149">
        <v>79.736909609999998</v>
      </c>
      <c r="T18" s="149">
        <v>89.157044369999994</v>
      </c>
      <c r="U18" s="149">
        <v>96.414411709999996</v>
      </c>
      <c r="V18" s="149">
        <v>103.9178349</v>
      </c>
    </row>
    <row r="19" spans="1:22" ht="18" customHeight="1">
      <c r="A19" s="45" t="s">
        <v>0</v>
      </c>
      <c r="B19" s="290">
        <v>2.12991318501965</v>
      </c>
      <c r="C19" s="290">
        <v>2.4970308186511101</v>
      </c>
      <c r="D19" s="290">
        <v>2.6870607230085</v>
      </c>
      <c r="E19" s="290">
        <v>2.8831544326326002</v>
      </c>
      <c r="F19" s="290">
        <v>3.3794979900184798</v>
      </c>
      <c r="G19" s="290">
        <v>5.1477699785039599</v>
      </c>
      <c r="H19" s="290">
        <v>6.7770900316090099</v>
      </c>
      <c r="I19" s="291">
        <v>9.8199658768015503</v>
      </c>
      <c r="J19" s="291">
        <v>13.2892847095336</v>
      </c>
      <c r="K19" s="291">
        <v>25.1</v>
      </c>
      <c r="L19" s="291">
        <v>50.4</v>
      </c>
      <c r="M19" s="291">
        <v>60.6</v>
      </c>
      <c r="N19" s="291">
        <v>80</v>
      </c>
      <c r="O19" s="291">
        <v>84.3</v>
      </c>
      <c r="P19" s="291">
        <v>90.3</v>
      </c>
      <c r="Q19" s="291">
        <v>94.4</v>
      </c>
      <c r="R19" s="291">
        <v>94.8</v>
      </c>
      <c r="S19" s="291">
        <v>102.7</v>
      </c>
      <c r="T19" s="291">
        <v>93.1</v>
      </c>
      <c r="U19" s="291">
        <v>90.6</v>
      </c>
      <c r="V19" s="291">
        <v>90.5</v>
      </c>
    </row>
    <row r="21" spans="1:22" s="49" customFormat="1" ht="18" customHeight="1">
      <c r="A21" s="185" t="s">
        <v>353</v>
      </c>
      <c r="B21" s="47"/>
      <c r="C21" s="47"/>
      <c r="D21" s="47"/>
      <c r="E21" s="47"/>
      <c r="F21" s="47"/>
      <c r="G21" s="47"/>
      <c r="H21" s="47"/>
      <c r="I21" s="47"/>
      <c r="J21" s="47"/>
      <c r="K21" s="47"/>
      <c r="L21" s="47"/>
      <c r="M21" s="47"/>
      <c r="N21" s="47"/>
      <c r="O21" s="47"/>
      <c r="P21" s="47"/>
      <c r="Q21" s="47"/>
      <c r="R21" s="47"/>
      <c r="S21" s="47"/>
      <c r="T21" s="47"/>
      <c r="U21" s="47"/>
      <c r="V21" s="47"/>
    </row>
    <row r="23" spans="1:22" ht="18" customHeight="1">
      <c r="A23" s="185" t="s">
        <v>583</v>
      </c>
    </row>
  </sheetData>
  <mergeCells count="1">
    <mergeCell ref="B2:V2"/>
  </mergeCells>
  <hyperlinks>
    <hyperlink ref="X3" location="Content!A1" display="Back to content page"/>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topLeftCell="A13" workbookViewId="0">
      <selection activeCell="M23" sqref="M23"/>
    </sheetView>
  </sheetViews>
  <sheetFormatPr defaultRowHeight="14.5"/>
  <cols>
    <col min="1" max="1" width="35.6328125" customWidth="1"/>
  </cols>
  <sheetData>
    <row r="1" spans="1:24">
      <c r="A1" s="28" t="s">
        <v>544</v>
      </c>
      <c r="B1" s="193"/>
      <c r="C1" s="193"/>
      <c r="D1" s="193"/>
      <c r="E1" s="193"/>
      <c r="F1" s="193"/>
      <c r="G1" s="193"/>
      <c r="H1" s="193"/>
      <c r="I1" s="193"/>
      <c r="J1" s="193"/>
      <c r="K1" s="193"/>
      <c r="L1" s="193"/>
      <c r="M1" s="193"/>
      <c r="N1" s="193"/>
      <c r="O1" s="193"/>
      <c r="P1" s="193"/>
      <c r="Q1" s="193"/>
      <c r="R1" s="193"/>
      <c r="S1" s="193"/>
      <c r="T1" s="193"/>
      <c r="U1" s="193"/>
      <c r="V1" s="193"/>
    </row>
    <row r="2" spans="1:24">
      <c r="A2" s="191"/>
      <c r="B2" s="313" t="s">
        <v>515</v>
      </c>
      <c r="C2" s="313"/>
      <c r="D2" s="313"/>
      <c r="E2" s="313"/>
      <c r="F2" s="313"/>
      <c r="G2" s="313"/>
      <c r="H2" s="313"/>
      <c r="I2" s="313"/>
      <c r="J2" s="313"/>
      <c r="K2" s="313"/>
      <c r="L2" s="313"/>
      <c r="M2" s="313"/>
      <c r="N2" s="313"/>
      <c r="O2" s="313"/>
      <c r="P2" s="313"/>
      <c r="Q2" s="313"/>
      <c r="R2" s="313"/>
      <c r="S2" s="313"/>
      <c r="T2" s="313"/>
      <c r="U2" s="313"/>
      <c r="V2" s="313"/>
    </row>
    <row r="3" spans="1:24">
      <c r="A3" s="191" t="s">
        <v>15</v>
      </c>
      <c r="B3" s="21">
        <v>2000</v>
      </c>
      <c r="C3" s="21">
        <v>2001</v>
      </c>
      <c r="D3" s="21">
        <v>2002</v>
      </c>
      <c r="E3" s="21">
        <v>2003</v>
      </c>
      <c r="F3" s="21">
        <v>2004</v>
      </c>
      <c r="G3" s="21">
        <v>2005</v>
      </c>
      <c r="H3" s="21">
        <v>2006</v>
      </c>
      <c r="I3" s="21">
        <v>2007</v>
      </c>
      <c r="J3" s="21">
        <v>2008</v>
      </c>
      <c r="K3" s="21">
        <v>2009</v>
      </c>
      <c r="L3" s="21">
        <v>2010</v>
      </c>
      <c r="M3" s="21">
        <v>2011</v>
      </c>
      <c r="N3" s="21">
        <v>2012</v>
      </c>
      <c r="O3" s="21">
        <v>2013</v>
      </c>
      <c r="P3" s="21">
        <v>2014</v>
      </c>
      <c r="Q3" s="21">
        <v>2015</v>
      </c>
      <c r="R3" s="21">
        <v>2016</v>
      </c>
      <c r="S3" s="21">
        <v>2017</v>
      </c>
      <c r="T3" s="21">
        <v>2018</v>
      </c>
      <c r="U3" s="21">
        <v>2019</v>
      </c>
      <c r="V3" s="21">
        <v>2020</v>
      </c>
      <c r="X3" s="46" t="s">
        <v>521</v>
      </c>
    </row>
    <row r="4" spans="1:24">
      <c r="A4" s="45" t="s">
        <v>14</v>
      </c>
      <c r="B4" s="267">
        <v>0.105045562</v>
      </c>
      <c r="C4" s="267">
        <v>0.13601386700000001</v>
      </c>
      <c r="D4" s="267">
        <v>0.270376746</v>
      </c>
      <c r="E4" s="267">
        <v>0.37068206500000001</v>
      </c>
      <c r="F4" s="267">
        <v>0.46481461800000001</v>
      </c>
      <c r="G4" s="267">
        <v>1.1433668269999999</v>
      </c>
      <c r="H4" s="267">
        <v>1.5</v>
      </c>
      <c r="I4" s="267">
        <v>1.7</v>
      </c>
      <c r="J4" s="267">
        <v>1.9</v>
      </c>
      <c r="K4" s="267">
        <v>2.2999999999999998</v>
      </c>
      <c r="L4" s="267">
        <v>2.8</v>
      </c>
      <c r="M4" s="267">
        <v>3.1</v>
      </c>
      <c r="N4" s="267">
        <v>6.5</v>
      </c>
      <c r="O4" s="267">
        <v>8.9</v>
      </c>
      <c r="P4" s="267">
        <v>21.4</v>
      </c>
      <c r="Q4" s="267">
        <v>29</v>
      </c>
      <c r="R4" s="267">
        <v>29</v>
      </c>
      <c r="S4" s="267">
        <v>32</v>
      </c>
      <c r="T4" s="267">
        <v>35</v>
      </c>
      <c r="U4" s="267">
        <v>36</v>
      </c>
      <c r="V4" s="267" t="s">
        <v>7</v>
      </c>
    </row>
    <row r="5" spans="1:24">
      <c r="A5" s="45" t="s">
        <v>13</v>
      </c>
      <c r="B5" s="267">
        <v>2.9026666219999999</v>
      </c>
      <c r="C5" s="267">
        <v>3.4308867869999999</v>
      </c>
      <c r="D5" s="267">
        <v>3.3859223510000001</v>
      </c>
      <c r="E5" s="267">
        <v>3.3451901739999998</v>
      </c>
      <c r="F5" s="267">
        <v>3.3048892529999998</v>
      </c>
      <c r="G5" s="267">
        <v>3.262554036</v>
      </c>
      <c r="H5" s="267">
        <v>4.2899329750000001</v>
      </c>
      <c r="I5" s="267">
        <v>5.28</v>
      </c>
      <c r="J5" s="267">
        <v>6.25</v>
      </c>
      <c r="K5" s="267">
        <v>6.15</v>
      </c>
      <c r="L5" s="267">
        <v>6</v>
      </c>
      <c r="M5" s="267">
        <v>9</v>
      </c>
      <c r="N5" s="267">
        <v>16</v>
      </c>
      <c r="O5" s="267">
        <v>30</v>
      </c>
      <c r="P5" s="267">
        <v>36.744747439999998</v>
      </c>
      <c r="Q5" s="267">
        <v>37.312050370000001</v>
      </c>
      <c r="R5" s="267">
        <v>39.362997380000003</v>
      </c>
      <c r="S5" s="267">
        <v>41.413794639999999</v>
      </c>
      <c r="T5" s="267">
        <v>58</v>
      </c>
      <c r="U5" s="267">
        <v>61</v>
      </c>
      <c r="V5" s="267" t="s">
        <v>7</v>
      </c>
    </row>
    <row r="6" spans="1:24">
      <c r="A6" s="45" t="s">
        <v>497</v>
      </c>
      <c r="B6" s="267">
        <v>0.27174060700000002</v>
      </c>
      <c r="C6" s="267">
        <v>0.44306837300000002</v>
      </c>
      <c r="D6" s="267">
        <v>0.55486967499999995</v>
      </c>
      <c r="E6" s="267">
        <v>0.84818937000000005</v>
      </c>
      <c r="F6" s="267">
        <v>1.327327178</v>
      </c>
      <c r="G6" s="267">
        <v>2</v>
      </c>
      <c r="H6" s="267">
        <v>2.2000000000000002</v>
      </c>
      <c r="I6" s="267">
        <v>2.5</v>
      </c>
      <c r="J6" s="267">
        <v>3</v>
      </c>
      <c r="K6" s="267">
        <v>3.5</v>
      </c>
      <c r="L6" s="267">
        <v>5.0999999999999996</v>
      </c>
      <c r="M6" s="267">
        <v>5.5</v>
      </c>
      <c r="N6" s="267">
        <v>5.9752963079999999</v>
      </c>
      <c r="O6" s="267">
        <v>6.5</v>
      </c>
      <c r="P6" s="267">
        <v>6.98</v>
      </c>
      <c r="Q6" s="267">
        <v>7.4591613859999999</v>
      </c>
      <c r="R6" s="267">
        <v>7.9383227710000002</v>
      </c>
      <c r="S6" s="267">
        <v>8.478170295</v>
      </c>
      <c r="T6" s="267" t="s">
        <v>7</v>
      </c>
      <c r="U6" s="267" t="s">
        <v>7</v>
      </c>
      <c r="V6" s="267" t="s">
        <v>7</v>
      </c>
    </row>
    <row r="7" spans="1:24">
      <c r="A7" s="45" t="s">
        <v>37</v>
      </c>
      <c r="B7" s="267">
        <v>5.902114E-3</v>
      </c>
      <c r="C7" s="267">
        <v>1.1475782E-2</v>
      </c>
      <c r="D7" s="267">
        <v>9.2790702000000003E-2</v>
      </c>
      <c r="E7" s="267">
        <v>0.13491483700000001</v>
      </c>
      <c r="F7" s="267">
        <v>0.19620837499999999</v>
      </c>
      <c r="G7" s="267">
        <v>0.23803779899999999</v>
      </c>
      <c r="H7" s="267">
        <v>0.29605361000000002</v>
      </c>
      <c r="I7" s="267">
        <v>0.37</v>
      </c>
      <c r="J7" s="267">
        <v>0.44</v>
      </c>
      <c r="K7" s="267">
        <v>0.56000000000000005</v>
      </c>
      <c r="L7" s="267">
        <v>0.72</v>
      </c>
      <c r="M7" s="267">
        <v>1.2</v>
      </c>
      <c r="N7" s="267">
        <v>1.6799610149999999</v>
      </c>
      <c r="O7" s="267">
        <v>2.2000000000000002</v>
      </c>
      <c r="P7" s="267">
        <v>3</v>
      </c>
      <c r="Q7" s="267">
        <v>3.7999995069999999</v>
      </c>
      <c r="R7" s="267">
        <v>6.2099740600000004</v>
      </c>
      <c r="S7" s="267">
        <v>8.6199049159999994</v>
      </c>
      <c r="T7" s="267">
        <v>11.7</v>
      </c>
      <c r="U7" s="267">
        <v>12.5</v>
      </c>
      <c r="V7" s="267" t="s">
        <v>7</v>
      </c>
    </row>
    <row r="8" spans="1:24">
      <c r="A8" s="45" t="s">
        <v>496</v>
      </c>
      <c r="B8" s="267">
        <v>0.92619177699999999</v>
      </c>
      <c r="C8" s="267">
        <v>1.2815900499999999</v>
      </c>
      <c r="D8" s="267">
        <v>1.8162038069999999</v>
      </c>
      <c r="E8" s="267">
        <v>2.4370738510000001</v>
      </c>
      <c r="F8" s="267">
        <v>3.2286850729999998</v>
      </c>
      <c r="G8" s="267">
        <v>3.6969610730000002</v>
      </c>
      <c r="H8" s="267">
        <v>3.6965387889999999</v>
      </c>
      <c r="I8" s="267">
        <v>4.0999999999999996</v>
      </c>
      <c r="J8" s="267">
        <v>6.85</v>
      </c>
      <c r="K8" s="267">
        <v>8.94</v>
      </c>
      <c r="L8" s="267">
        <v>11.04</v>
      </c>
      <c r="M8" s="267">
        <v>18.13</v>
      </c>
      <c r="N8" s="267">
        <v>20.781782580000002</v>
      </c>
      <c r="O8" s="267">
        <v>24.7</v>
      </c>
      <c r="P8" s="267">
        <v>25</v>
      </c>
      <c r="Q8" s="267">
        <v>25.643042309999998</v>
      </c>
      <c r="R8" s="267" t="s">
        <v>7</v>
      </c>
      <c r="S8" s="267" t="s">
        <v>7</v>
      </c>
      <c r="T8" s="267" t="s">
        <v>7</v>
      </c>
      <c r="U8" s="267" t="s">
        <v>7</v>
      </c>
      <c r="V8" s="267" t="s">
        <v>7</v>
      </c>
    </row>
    <row r="9" spans="1:24">
      <c r="A9" s="45" t="s">
        <v>11</v>
      </c>
      <c r="B9" s="267">
        <v>0.21180607000000001</v>
      </c>
      <c r="C9" s="267">
        <v>0.26115006299999999</v>
      </c>
      <c r="D9" s="267">
        <v>1.0839431369999999</v>
      </c>
      <c r="E9" s="267">
        <v>1.53249659</v>
      </c>
      <c r="F9" s="267">
        <v>2.1755243389999999</v>
      </c>
      <c r="G9" s="267">
        <v>2.5802454840000002</v>
      </c>
      <c r="H9" s="267">
        <v>2.979708187</v>
      </c>
      <c r="I9" s="267">
        <v>3.4454312599999999</v>
      </c>
      <c r="J9" s="267">
        <v>3.58</v>
      </c>
      <c r="K9" s="267">
        <v>3.72</v>
      </c>
      <c r="L9" s="267">
        <v>3.86</v>
      </c>
      <c r="M9" s="267">
        <v>7</v>
      </c>
      <c r="N9" s="267">
        <v>10</v>
      </c>
      <c r="O9" s="267">
        <v>15</v>
      </c>
      <c r="P9" s="267">
        <v>22</v>
      </c>
      <c r="Q9" s="267">
        <v>25</v>
      </c>
      <c r="R9" s="267">
        <v>32.453856950000002</v>
      </c>
      <c r="S9" s="267">
        <v>39</v>
      </c>
      <c r="T9" s="267">
        <v>40.799999999999997</v>
      </c>
      <c r="U9" s="267">
        <v>42.301733570000003</v>
      </c>
      <c r="V9" s="267" t="s">
        <v>7</v>
      </c>
    </row>
    <row r="10" spans="1:24">
      <c r="A10" s="45" t="s">
        <v>10</v>
      </c>
      <c r="B10" s="267">
        <v>0.19639469100000001</v>
      </c>
      <c r="C10" s="267">
        <v>0.22251158600000001</v>
      </c>
      <c r="D10" s="267">
        <v>0.33972015500000002</v>
      </c>
      <c r="E10" s="267">
        <v>0.42325241899999999</v>
      </c>
      <c r="F10" s="267">
        <v>0.52535365499999997</v>
      </c>
      <c r="G10" s="267">
        <v>0.567721802</v>
      </c>
      <c r="H10" s="267">
        <v>0.60755223899999999</v>
      </c>
      <c r="I10" s="267">
        <v>0.65</v>
      </c>
      <c r="J10" s="267">
        <v>1.65</v>
      </c>
      <c r="K10" s="267">
        <v>1.63</v>
      </c>
      <c r="L10" s="267">
        <v>1.7</v>
      </c>
      <c r="M10" s="267">
        <v>1.9</v>
      </c>
      <c r="N10" s="267">
        <v>2.2999999999999998</v>
      </c>
      <c r="O10" s="267">
        <v>3</v>
      </c>
      <c r="P10" s="267">
        <v>3.7</v>
      </c>
      <c r="Q10" s="267">
        <v>4.1739721899999997</v>
      </c>
      <c r="R10" s="267">
        <v>4.713662899</v>
      </c>
      <c r="S10" s="267" t="s">
        <v>7</v>
      </c>
      <c r="T10" s="267">
        <v>15</v>
      </c>
      <c r="U10" s="267" t="s">
        <v>7</v>
      </c>
      <c r="V10" s="267" t="s">
        <v>7</v>
      </c>
    </row>
    <row r="11" spans="1:24">
      <c r="A11" s="45" t="s">
        <v>9</v>
      </c>
      <c r="B11" s="267">
        <v>0.12678094500000001</v>
      </c>
      <c r="C11" s="267">
        <v>0.16402072500000001</v>
      </c>
      <c r="D11" s="267">
        <v>0.21509472700000001</v>
      </c>
      <c r="E11" s="267">
        <v>0.27881511599999997</v>
      </c>
      <c r="F11" s="267">
        <v>0.34750533500000003</v>
      </c>
      <c r="G11" s="267">
        <v>0.38448933400000002</v>
      </c>
      <c r="H11" s="267">
        <v>0.42513749000000001</v>
      </c>
      <c r="I11" s="267">
        <v>0.96586473699999997</v>
      </c>
      <c r="J11" s="267">
        <v>0.7</v>
      </c>
      <c r="K11" s="267">
        <v>1.07</v>
      </c>
      <c r="L11" s="267">
        <v>2.2599999999999998</v>
      </c>
      <c r="M11" s="267">
        <v>3.33</v>
      </c>
      <c r="N11" s="267">
        <v>4.3506</v>
      </c>
      <c r="O11" s="267">
        <v>5.05</v>
      </c>
      <c r="P11" s="267">
        <v>5.83</v>
      </c>
      <c r="Q11" s="267">
        <v>7.6</v>
      </c>
      <c r="R11" s="267">
        <v>8</v>
      </c>
      <c r="S11" s="267">
        <v>13.78216439</v>
      </c>
      <c r="T11" s="267">
        <v>13.9</v>
      </c>
      <c r="U11" s="267">
        <v>15.5</v>
      </c>
      <c r="V11" s="267" t="s">
        <v>7</v>
      </c>
    </row>
    <row r="12" spans="1:24">
      <c r="A12" s="45" t="s">
        <v>8</v>
      </c>
      <c r="B12" s="267">
        <v>7.2815351149999996</v>
      </c>
      <c r="C12" s="267">
        <v>8.7809040189999994</v>
      </c>
      <c r="D12" s="267">
        <v>10.252624669999999</v>
      </c>
      <c r="E12" s="267">
        <v>12.187106200000001</v>
      </c>
      <c r="F12" s="267">
        <v>13.689088590000001</v>
      </c>
      <c r="G12" s="267">
        <v>15.17222875</v>
      </c>
      <c r="H12" s="267">
        <v>16.7</v>
      </c>
      <c r="I12" s="267">
        <v>20.22</v>
      </c>
      <c r="J12" s="267">
        <v>21.81</v>
      </c>
      <c r="K12" s="267">
        <v>22.51</v>
      </c>
      <c r="L12" s="267">
        <v>28.33</v>
      </c>
      <c r="M12" s="267">
        <v>34.950000000000003</v>
      </c>
      <c r="N12" s="267">
        <v>35.42</v>
      </c>
      <c r="O12" s="267">
        <v>40.116825140000003</v>
      </c>
      <c r="P12" s="267">
        <v>44.803275370000001</v>
      </c>
      <c r="Q12" s="267">
        <v>50.13931848</v>
      </c>
      <c r="R12" s="267">
        <v>52.191325939999999</v>
      </c>
      <c r="S12" s="267">
        <v>55.4032403</v>
      </c>
      <c r="T12" s="267">
        <v>58.596169699999997</v>
      </c>
      <c r="U12" s="267">
        <v>61.729955150000002</v>
      </c>
      <c r="V12" s="267">
        <v>64.88490358</v>
      </c>
    </row>
    <row r="13" spans="1:24">
      <c r="A13" s="45" t="s">
        <v>6</v>
      </c>
      <c r="B13" s="267">
        <v>0.10959252999999999</v>
      </c>
      <c r="C13" s="267">
        <v>0.16003194700000001</v>
      </c>
      <c r="D13" s="267">
        <v>0.25961261099999999</v>
      </c>
      <c r="E13" s="267">
        <v>0.41953884400000002</v>
      </c>
      <c r="F13" s="267">
        <v>0.67944783500000006</v>
      </c>
      <c r="G13" s="267">
        <v>0.85435711800000003</v>
      </c>
      <c r="H13" s="267">
        <v>0.84295448799999995</v>
      </c>
      <c r="I13" s="267">
        <v>0.91</v>
      </c>
      <c r="J13" s="267">
        <v>1.56</v>
      </c>
      <c r="K13" s="267">
        <v>2.68</v>
      </c>
      <c r="L13" s="267">
        <v>4.17</v>
      </c>
      <c r="M13" s="267">
        <v>4.5999999999999996</v>
      </c>
      <c r="N13" s="267">
        <v>5</v>
      </c>
      <c r="O13" s="267">
        <v>5.5</v>
      </c>
      <c r="P13" s="267">
        <v>6</v>
      </c>
      <c r="Q13" s="267">
        <v>6.5</v>
      </c>
      <c r="R13" s="267">
        <v>7</v>
      </c>
      <c r="S13" s="267">
        <v>7.8</v>
      </c>
      <c r="T13" s="267">
        <v>10.4</v>
      </c>
      <c r="U13" s="267">
        <v>15.1</v>
      </c>
      <c r="V13" s="267" t="s">
        <v>7</v>
      </c>
    </row>
    <row r="14" spans="1:24">
      <c r="A14" s="45" t="s">
        <v>5</v>
      </c>
      <c r="B14" s="267">
        <v>1.6447395469999999</v>
      </c>
      <c r="C14" s="267">
        <v>2.4169794420000001</v>
      </c>
      <c r="D14" s="267">
        <v>2.6336997690000001</v>
      </c>
      <c r="E14" s="267">
        <v>3.3598398860000001</v>
      </c>
      <c r="F14" s="267">
        <v>3.8047156150000001</v>
      </c>
      <c r="G14" s="267">
        <v>4.010046644</v>
      </c>
      <c r="H14" s="267">
        <v>4.3988706469999999</v>
      </c>
      <c r="I14" s="267">
        <v>4.8356107780000004</v>
      </c>
      <c r="J14" s="267">
        <v>5.3290037720000001</v>
      </c>
      <c r="K14" s="267">
        <v>6.5</v>
      </c>
      <c r="L14" s="267">
        <v>11.6</v>
      </c>
      <c r="M14" s="267">
        <v>12</v>
      </c>
      <c r="N14" s="267">
        <v>12.9414</v>
      </c>
      <c r="O14" s="267">
        <v>13.9</v>
      </c>
      <c r="P14" s="267">
        <v>14.84</v>
      </c>
      <c r="Q14" s="267">
        <v>25.687851819999999</v>
      </c>
      <c r="R14" s="267">
        <v>31.03334594</v>
      </c>
      <c r="S14" s="267">
        <v>36.837406469999998</v>
      </c>
      <c r="T14" s="267">
        <v>40</v>
      </c>
      <c r="U14" s="267">
        <v>40.5</v>
      </c>
      <c r="V14" s="267" t="s">
        <v>7</v>
      </c>
    </row>
    <row r="15" spans="1:24">
      <c r="A15" s="45" t="s">
        <v>4</v>
      </c>
      <c r="B15" s="267">
        <v>7.3956291829999996</v>
      </c>
      <c r="C15" s="267">
        <v>11.015102929999999</v>
      </c>
      <c r="D15" s="267">
        <v>14.30417083</v>
      </c>
      <c r="E15" s="267">
        <v>14.59250432</v>
      </c>
      <c r="F15" s="267">
        <v>24.27213922</v>
      </c>
      <c r="G15" s="267">
        <v>25.41326815</v>
      </c>
      <c r="H15" s="267">
        <v>34.95197117</v>
      </c>
      <c r="I15" s="267">
        <v>38.380000000000003</v>
      </c>
      <c r="J15" s="267">
        <v>40.44</v>
      </c>
      <c r="K15" s="267"/>
      <c r="L15" s="267">
        <v>41</v>
      </c>
      <c r="M15" s="267">
        <v>43.164004460000001</v>
      </c>
      <c r="N15" s="267">
        <v>47.076000000000001</v>
      </c>
      <c r="O15" s="267">
        <v>50.4</v>
      </c>
      <c r="P15" s="267">
        <v>51.254701990000001</v>
      </c>
      <c r="Q15" s="267">
        <v>54.259617859999999</v>
      </c>
      <c r="R15" s="267">
        <v>56.514708149999997</v>
      </c>
      <c r="S15" s="267">
        <v>58.769811240000003</v>
      </c>
      <c r="T15" s="267">
        <v>70.099999999999994</v>
      </c>
      <c r="U15" s="267">
        <v>75</v>
      </c>
      <c r="V15" s="267">
        <v>79</v>
      </c>
    </row>
    <row r="16" spans="1:24">
      <c r="A16" s="45" t="s">
        <v>3</v>
      </c>
      <c r="B16" s="267">
        <v>5.348559732</v>
      </c>
      <c r="C16" s="267">
        <v>6.3466193180000001</v>
      </c>
      <c r="D16" s="267">
        <v>6.7103224370000003</v>
      </c>
      <c r="E16" s="267">
        <v>7.007691726</v>
      </c>
      <c r="F16" s="267">
        <v>8.4251186830000009</v>
      </c>
      <c r="G16" s="267">
        <v>7.4885425300000001</v>
      </c>
      <c r="H16" s="267">
        <v>7.607139675</v>
      </c>
      <c r="I16" s="267">
        <v>8.0653751739999997</v>
      </c>
      <c r="J16" s="267">
        <v>8.43</v>
      </c>
      <c r="K16" s="267">
        <v>10</v>
      </c>
      <c r="L16" s="267">
        <v>24</v>
      </c>
      <c r="M16" s="267">
        <v>33.97</v>
      </c>
      <c r="N16" s="267">
        <v>41</v>
      </c>
      <c r="O16" s="267">
        <v>46.5</v>
      </c>
      <c r="P16" s="267">
        <v>49</v>
      </c>
      <c r="Q16" s="267">
        <v>51.919115720000001</v>
      </c>
      <c r="R16" s="267">
        <v>54</v>
      </c>
      <c r="S16" s="267">
        <v>56.167394469999998</v>
      </c>
      <c r="T16" s="267">
        <v>62.4</v>
      </c>
      <c r="U16" s="267">
        <v>68.2</v>
      </c>
      <c r="V16" s="267" t="s">
        <v>7</v>
      </c>
    </row>
    <row r="17" spans="1:22">
      <c r="A17" s="45" t="s">
        <v>30</v>
      </c>
      <c r="B17" s="267">
        <v>0.11719444</v>
      </c>
      <c r="C17" s="267">
        <v>0.17130035099999999</v>
      </c>
      <c r="D17" s="267">
        <v>0.22248441399999999</v>
      </c>
      <c r="E17" s="267">
        <v>0.67696285700000003</v>
      </c>
      <c r="F17" s="267">
        <v>0.87757497100000004</v>
      </c>
      <c r="G17" s="267">
        <v>1.1000000000000001</v>
      </c>
      <c r="H17" s="267">
        <v>1.3</v>
      </c>
      <c r="I17" s="267">
        <v>1.6</v>
      </c>
      <c r="J17" s="267">
        <v>1.9</v>
      </c>
      <c r="K17" s="267">
        <v>2.4</v>
      </c>
      <c r="L17" s="267">
        <v>2.9</v>
      </c>
      <c r="M17" s="267">
        <v>3.2</v>
      </c>
      <c r="N17" s="267">
        <v>3.95</v>
      </c>
      <c r="O17" s="267">
        <v>4.4000000000000004</v>
      </c>
      <c r="P17" s="267">
        <v>7</v>
      </c>
      <c r="Q17" s="267">
        <v>10</v>
      </c>
      <c r="R17" s="267">
        <v>13.504232849999999</v>
      </c>
      <c r="S17" s="267">
        <v>15.999999430000001</v>
      </c>
      <c r="T17" s="267">
        <v>19</v>
      </c>
      <c r="U17" s="267">
        <v>20</v>
      </c>
      <c r="V17" s="267" t="s">
        <v>7</v>
      </c>
    </row>
    <row r="18" spans="1:22">
      <c r="A18" s="45" t="s">
        <v>1</v>
      </c>
      <c r="B18" s="267" t="s">
        <v>7</v>
      </c>
      <c r="C18" s="267" t="s">
        <v>7</v>
      </c>
      <c r="D18" s="267" t="s">
        <v>7</v>
      </c>
      <c r="E18" s="267" t="s">
        <v>7</v>
      </c>
      <c r="F18" s="267" t="s">
        <v>7</v>
      </c>
      <c r="G18" s="267" t="s">
        <v>7</v>
      </c>
      <c r="H18" s="267" t="s">
        <v>7</v>
      </c>
      <c r="I18" s="267">
        <v>4.87</v>
      </c>
      <c r="J18" s="267">
        <v>5.55</v>
      </c>
      <c r="K18" s="267">
        <v>6.31</v>
      </c>
      <c r="L18" s="267">
        <v>10</v>
      </c>
      <c r="M18" s="267">
        <v>11.5</v>
      </c>
      <c r="N18" s="267"/>
      <c r="O18" s="267"/>
      <c r="P18" s="267"/>
      <c r="Q18" s="267"/>
      <c r="R18" s="267"/>
      <c r="S18" s="267"/>
      <c r="T18" s="267">
        <v>14.299997100000001</v>
      </c>
      <c r="U18" s="267">
        <v>19</v>
      </c>
      <c r="V18" s="267" t="s">
        <v>7</v>
      </c>
    </row>
    <row r="19" spans="1:22">
      <c r="A19" s="45" t="s">
        <v>0</v>
      </c>
      <c r="B19" s="267" t="s">
        <v>7</v>
      </c>
      <c r="C19" s="267" t="s">
        <v>7</v>
      </c>
      <c r="D19" s="267" t="s">
        <v>7</v>
      </c>
      <c r="E19" s="267" t="s">
        <v>7</v>
      </c>
      <c r="F19" s="267" t="s">
        <v>7</v>
      </c>
      <c r="G19" s="267" t="s">
        <v>7</v>
      </c>
      <c r="H19" s="267" t="s">
        <v>7</v>
      </c>
      <c r="I19" s="267">
        <v>3</v>
      </c>
      <c r="J19" s="267">
        <v>3.5</v>
      </c>
      <c r="K19" s="267">
        <v>4</v>
      </c>
      <c r="L19" s="267">
        <v>6.4</v>
      </c>
      <c r="M19" s="267">
        <v>8.4</v>
      </c>
      <c r="N19" s="267">
        <v>12</v>
      </c>
      <c r="O19" s="267">
        <v>15.5</v>
      </c>
      <c r="P19" s="267">
        <v>16.364739960000001</v>
      </c>
      <c r="Q19" s="267">
        <v>22.742818100000001</v>
      </c>
      <c r="R19" s="267">
        <v>23.11998904</v>
      </c>
      <c r="S19" s="267">
        <v>24.4</v>
      </c>
      <c r="T19" s="267">
        <v>25</v>
      </c>
      <c r="U19" s="267">
        <v>25.1</v>
      </c>
      <c r="V19" s="267" t="s">
        <v>7</v>
      </c>
    </row>
    <row r="21" spans="1:22">
      <c r="A21" s="185" t="s">
        <v>572</v>
      </c>
    </row>
  </sheetData>
  <mergeCells count="1">
    <mergeCell ref="B2:V2"/>
  </mergeCells>
  <hyperlinks>
    <hyperlink ref="X3" location="Content!A1" display="Back to content pag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L9"/>
  <sheetViews>
    <sheetView workbookViewId="0">
      <selection activeCell="O8" sqref="O8"/>
    </sheetView>
  </sheetViews>
  <sheetFormatPr defaultColWidth="9.1796875" defaultRowHeight="14.5"/>
  <cols>
    <col min="1" max="1" width="9.1796875" style="121"/>
    <col min="2" max="2" width="9.7265625" style="121" customWidth="1"/>
    <col min="3" max="16384" width="9.1796875" style="121"/>
  </cols>
  <sheetData>
    <row r="8" spans="2:12" ht="58.5">
      <c r="B8" s="308">
        <v>3.3</v>
      </c>
      <c r="C8" s="308"/>
      <c r="D8" s="308"/>
      <c r="E8" s="308"/>
      <c r="F8" s="308"/>
      <c r="G8" s="308"/>
      <c r="H8" s="308"/>
      <c r="I8" s="308"/>
      <c r="J8" s="308"/>
      <c r="K8" s="308"/>
      <c r="L8" s="308"/>
    </row>
    <row r="9" spans="2:12" ht="58.5">
      <c r="B9" s="308" t="s">
        <v>504</v>
      </c>
      <c r="C9" s="308"/>
      <c r="D9" s="308"/>
      <c r="E9" s="308"/>
      <c r="F9" s="308"/>
      <c r="G9" s="308"/>
      <c r="H9" s="308"/>
      <c r="I9" s="308"/>
      <c r="J9" s="308"/>
      <c r="K9" s="308"/>
      <c r="L9" s="308"/>
    </row>
  </sheetData>
  <mergeCells count="2">
    <mergeCell ref="B8:L8"/>
    <mergeCell ref="B9:L9"/>
  </mergeCells>
  <printOptions horizontalCentered="1" verticalCentered="1"/>
  <pageMargins left="0.7" right="0.7" top="0.75" bottom="0.75" header="0.3" footer="0.3"/>
  <pageSetup orientation="landscape" horizontalDpi="300" verticalDpi="300"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
  <sheetViews>
    <sheetView topLeftCell="A7" workbookViewId="0">
      <selection activeCell="B1" sqref="B1:AK1048576"/>
    </sheetView>
  </sheetViews>
  <sheetFormatPr defaultRowHeight="14"/>
  <cols>
    <col min="1" max="1" width="33.81640625" style="49" customWidth="1"/>
    <col min="2" max="5" width="9.1796875" style="49" customWidth="1"/>
    <col min="6" max="34" width="10.26953125" style="49" customWidth="1"/>
    <col min="35" max="36" width="9.1796875" style="49" customWidth="1"/>
    <col min="37" max="37" width="10.26953125" style="49" customWidth="1"/>
    <col min="38" max="256" width="9.1796875" style="49"/>
    <col min="257" max="257" width="16.81640625" style="49" bestFit="1" customWidth="1"/>
    <col min="258" max="288" width="11.36328125" style="49" bestFit="1" customWidth="1"/>
    <col min="289" max="290" width="5" style="49" bestFit="1" customWidth="1"/>
    <col min="291" max="512" width="9.1796875" style="49"/>
    <col min="513" max="513" width="16.81640625" style="49" bestFit="1" customWidth="1"/>
    <col min="514" max="544" width="11.36328125" style="49" bestFit="1" customWidth="1"/>
    <col min="545" max="546" width="5" style="49" bestFit="1" customWidth="1"/>
    <col min="547" max="768" width="9.1796875" style="49"/>
    <col min="769" max="769" width="16.81640625" style="49" bestFit="1" customWidth="1"/>
    <col min="770" max="800" width="11.36328125" style="49" bestFit="1" customWidth="1"/>
    <col min="801" max="802" width="5" style="49" bestFit="1" customWidth="1"/>
    <col min="803" max="1024" width="9.1796875" style="49"/>
    <col min="1025" max="1025" width="16.81640625" style="49" bestFit="1" customWidth="1"/>
    <col min="1026" max="1056" width="11.36328125" style="49" bestFit="1" customWidth="1"/>
    <col min="1057" max="1058" width="5" style="49" bestFit="1" customWidth="1"/>
    <col min="1059" max="1280" width="9.1796875" style="49"/>
    <col min="1281" max="1281" width="16.81640625" style="49" bestFit="1" customWidth="1"/>
    <col min="1282" max="1312" width="11.36328125" style="49" bestFit="1" customWidth="1"/>
    <col min="1313" max="1314" width="5" style="49" bestFit="1" customWidth="1"/>
    <col min="1315" max="1536" width="9.1796875" style="49"/>
    <col min="1537" max="1537" width="16.81640625" style="49" bestFit="1" customWidth="1"/>
    <col min="1538" max="1568" width="11.36328125" style="49" bestFit="1" customWidth="1"/>
    <col min="1569" max="1570" width="5" style="49" bestFit="1" customWidth="1"/>
    <col min="1571" max="1792" width="9.1796875" style="49"/>
    <col min="1793" max="1793" width="16.81640625" style="49" bestFit="1" customWidth="1"/>
    <col min="1794" max="1824" width="11.36328125" style="49" bestFit="1" customWidth="1"/>
    <col min="1825" max="1826" width="5" style="49" bestFit="1" customWidth="1"/>
    <col min="1827" max="2048" width="9.1796875" style="49"/>
    <col min="2049" max="2049" width="16.81640625" style="49" bestFit="1" customWidth="1"/>
    <col min="2050" max="2080" width="11.36328125" style="49" bestFit="1" customWidth="1"/>
    <col min="2081" max="2082" width="5" style="49" bestFit="1" customWidth="1"/>
    <col min="2083" max="2304" width="9.1796875" style="49"/>
    <col min="2305" max="2305" width="16.81640625" style="49" bestFit="1" customWidth="1"/>
    <col min="2306" max="2336" width="11.36328125" style="49" bestFit="1" customWidth="1"/>
    <col min="2337" max="2338" width="5" style="49" bestFit="1" customWidth="1"/>
    <col min="2339" max="2560" width="9.1796875" style="49"/>
    <col min="2561" max="2561" width="16.81640625" style="49" bestFit="1" customWidth="1"/>
    <col min="2562" max="2592" width="11.36328125" style="49" bestFit="1" customWidth="1"/>
    <col min="2593" max="2594" width="5" style="49" bestFit="1" customWidth="1"/>
    <col min="2595" max="2816" width="9.1796875" style="49"/>
    <col min="2817" max="2817" width="16.81640625" style="49" bestFit="1" customWidth="1"/>
    <col min="2818" max="2848" width="11.36328125" style="49" bestFit="1" customWidth="1"/>
    <col min="2849" max="2850" width="5" style="49" bestFit="1" customWidth="1"/>
    <col min="2851" max="3072" width="9.1796875" style="49"/>
    <col min="3073" max="3073" width="16.81640625" style="49" bestFit="1" customWidth="1"/>
    <col min="3074" max="3104" width="11.36328125" style="49" bestFit="1" customWidth="1"/>
    <col min="3105" max="3106" width="5" style="49" bestFit="1" customWidth="1"/>
    <col min="3107" max="3328" width="9.1796875" style="49"/>
    <col min="3329" max="3329" width="16.81640625" style="49" bestFit="1" customWidth="1"/>
    <col min="3330" max="3360" width="11.36328125" style="49" bestFit="1" customWidth="1"/>
    <col min="3361" max="3362" width="5" style="49" bestFit="1" customWidth="1"/>
    <col min="3363" max="3584" width="9.1796875" style="49"/>
    <col min="3585" max="3585" width="16.81640625" style="49" bestFit="1" customWidth="1"/>
    <col min="3586" max="3616" width="11.36328125" style="49" bestFit="1" customWidth="1"/>
    <col min="3617" max="3618" width="5" style="49" bestFit="1" customWidth="1"/>
    <col min="3619" max="3840" width="9.1796875" style="49"/>
    <col min="3841" max="3841" width="16.81640625" style="49" bestFit="1" customWidth="1"/>
    <col min="3842" max="3872" width="11.36328125" style="49" bestFit="1" customWidth="1"/>
    <col min="3873" max="3874" width="5" style="49" bestFit="1" customWidth="1"/>
    <col min="3875" max="4096" width="9.1796875" style="49"/>
    <col min="4097" max="4097" width="16.81640625" style="49" bestFit="1" customWidth="1"/>
    <col min="4098" max="4128" width="11.36328125" style="49" bestFit="1" customWidth="1"/>
    <col min="4129" max="4130" width="5" style="49" bestFit="1" customWidth="1"/>
    <col min="4131" max="4352" width="9.1796875" style="49"/>
    <col min="4353" max="4353" width="16.81640625" style="49" bestFit="1" customWidth="1"/>
    <col min="4354" max="4384" width="11.36328125" style="49" bestFit="1" customWidth="1"/>
    <col min="4385" max="4386" width="5" style="49" bestFit="1" customWidth="1"/>
    <col min="4387" max="4608" width="9.1796875" style="49"/>
    <col min="4609" max="4609" width="16.81640625" style="49" bestFit="1" customWidth="1"/>
    <col min="4610" max="4640" width="11.36328125" style="49" bestFit="1" customWidth="1"/>
    <col min="4641" max="4642" width="5" style="49" bestFit="1" customWidth="1"/>
    <col min="4643" max="4864" width="9.1796875" style="49"/>
    <col min="4865" max="4865" width="16.81640625" style="49" bestFit="1" customWidth="1"/>
    <col min="4866" max="4896" width="11.36328125" style="49" bestFit="1" customWidth="1"/>
    <col min="4897" max="4898" width="5" style="49" bestFit="1" customWidth="1"/>
    <col min="4899" max="5120" width="9.1796875" style="49"/>
    <col min="5121" max="5121" width="16.81640625" style="49" bestFit="1" customWidth="1"/>
    <col min="5122" max="5152" width="11.36328125" style="49" bestFit="1" customWidth="1"/>
    <col min="5153" max="5154" width="5" style="49" bestFit="1" customWidth="1"/>
    <col min="5155" max="5376" width="9.1796875" style="49"/>
    <col min="5377" max="5377" width="16.81640625" style="49" bestFit="1" customWidth="1"/>
    <col min="5378" max="5408" width="11.36328125" style="49" bestFit="1" customWidth="1"/>
    <col min="5409" max="5410" width="5" style="49" bestFit="1" customWidth="1"/>
    <col min="5411" max="5632" width="9.1796875" style="49"/>
    <col min="5633" max="5633" width="16.81640625" style="49" bestFit="1" customWidth="1"/>
    <col min="5634" max="5664" width="11.36328125" style="49" bestFit="1" customWidth="1"/>
    <col min="5665" max="5666" width="5" style="49" bestFit="1" customWidth="1"/>
    <col min="5667" max="5888" width="9.1796875" style="49"/>
    <col min="5889" max="5889" width="16.81640625" style="49" bestFit="1" customWidth="1"/>
    <col min="5890" max="5920" width="11.36328125" style="49" bestFit="1" customWidth="1"/>
    <col min="5921" max="5922" width="5" style="49" bestFit="1" customWidth="1"/>
    <col min="5923" max="6144" width="9.1796875" style="49"/>
    <col min="6145" max="6145" width="16.81640625" style="49" bestFit="1" customWidth="1"/>
    <col min="6146" max="6176" width="11.36328125" style="49" bestFit="1" customWidth="1"/>
    <col min="6177" max="6178" width="5" style="49" bestFit="1" customWidth="1"/>
    <col min="6179" max="6400" width="9.1796875" style="49"/>
    <col min="6401" max="6401" width="16.81640625" style="49" bestFit="1" customWidth="1"/>
    <col min="6402" max="6432" width="11.36328125" style="49" bestFit="1" customWidth="1"/>
    <col min="6433" max="6434" width="5" style="49" bestFit="1" customWidth="1"/>
    <col min="6435" max="6656" width="9.1796875" style="49"/>
    <col min="6657" max="6657" width="16.81640625" style="49" bestFit="1" customWidth="1"/>
    <col min="6658" max="6688" width="11.36328125" style="49" bestFit="1" customWidth="1"/>
    <col min="6689" max="6690" width="5" style="49" bestFit="1" customWidth="1"/>
    <col min="6691" max="6912" width="9.1796875" style="49"/>
    <col min="6913" max="6913" width="16.81640625" style="49" bestFit="1" customWidth="1"/>
    <col min="6914" max="6944" width="11.36328125" style="49" bestFit="1" customWidth="1"/>
    <col min="6945" max="6946" width="5" style="49" bestFit="1" customWidth="1"/>
    <col min="6947" max="7168" width="9.1796875" style="49"/>
    <col min="7169" max="7169" width="16.81640625" style="49" bestFit="1" customWidth="1"/>
    <col min="7170" max="7200" width="11.36328125" style="49" bestFit="1" customWidth="1"/>
    <col min="7201" max="7202" width="5" style="49" bestFit="1" customWidth="1"/>
    <col min="7203" max="7424" width="9.1796875" style="49"/>
    <col min="7425" max="7425" width="16.81640625" style="49" bestFit="1" customWidth="1"/>
    <col min="7426" max="7456" width="11.36328125" style="49" bestFit="1" customWidth="1"/>
    <col min="7457" max="7458" width="5" style="49" bestFit="1" customWidth="1"/>
    <col min="7459" max="7680" width="9.1796875" style="49"/>
    <col min="7681" max="7681" width="16.81640625" style="49" bestFit="1" customWidth="1"/>
    <col min="7682" max="7712" width="11.36328125" style="49" bestFit="1" customWidth="1"/>
    <col min="7713" max="7714" width="5" style="49" bestFit="1" customWidth="1"/>
    <col min="7715" max="7936" width="9.1796875" style="49"/>
    <col min="7937" max="7937" width="16.81640625" style="49" bestFit="1" customWidth="1"/>
    <col min="7938" max="7968" width="11.36328125" style="49" bestFit="1" customWidth="1"/>
    <col min="7969" max="7970" width="5" style="49" bestFit="1" customWidth="1"/>
    <col min="7971" max="8192" width="9.1796875" style="49"/>
    <col min="8193" max="8193" width="16.81640625" style="49" bestFit="1" customWidth="1"/>
    <col min="8194" max="8224" width="11.36328125" style="49" bestFit="1" customWidth="1"/>
    <col min="8225" max="8226" width="5" style="49" bestFit="1" customWidth="1"/>
    <col min="8227" max="8448" width="9.1796875" style="49"/>
    <col min="8449" max="8449" width="16.81640625" style="49" bestFit="1" customWidth="1"/>
    <col min="8450" max="8480" width="11.36328125" style="49" bestFit="1" customWidth="1"/>
    <col min="8481" max="8482" width="5" style="49" bestFit="1" customWidth="1"/>
    <col min="8483" max="8704" width="9.1796875" style="49"/>
    <col min="8705" max="8705" width="16.81640625" style="49" bestFit="1" customWidth="1"/>
    <col min="8706" max="8736" width="11.36328125" style="49" bestFit="1" customWidth="1"/>
    <col min="8737" max="8738" width="5" style="49" bestFit="1" customWidth="1"/>
    <col min="8739" max="8960" width="9.1796875" style="49"/>
    <col min="8961" max="8961" width="16.81640625" style="49" bestFit="1" customWidth="1"/>
    <col min="8962" max="8992" width="11.36328125" style="49" bestFit="1" customWidth="1"/>
    <col min="8993" max="8994" width="5" style="49" bestFit="1" customWidth="1"/>
    <col min="8995" max="9216" width="9.1796875" style="49"/>
    <col min="9217" max="9217" width="16.81640625" style="49" bestFit="1" customWidth="1"/>
    <col min="9218" max="9248" width="11.36328125" style="49" bestFit="1" customWidth="1"/>
    <col min="9249" max="9250" width="5" style="49" bestFit="1" customWidth="1"/>
    <col min="9251" max="9472" width="9.1796875" style="49"/>
    <col min="9473" max="9473" width="16.81640625" style="49" bestFit="1" customWidth="1"/>
    <col min="9474" max="9504" width="11.36328125" style="49" bestFit="1" customWidth="1"/>
    <col min="9505" max="9506" width="5" style="49" bestFit="1" customWidth="1"/>
    <col min="9507" max="9728" width="9.1796875" style="49"/>
    <col min="9729" max="9729" width="16.81640625" style="49" bestFit="1" customWidth="1"/>
    <col min="9730" max="9760" width="11.36328125" style="49" bestFit="1" customWidth="1"/>
    <col min="9761" max="9762" width="5" style="49" bestFit="1" customWidth="1"/>
    <col min="9763" max="9984" width="9.1796875" style="49"/>
    <col min="9985" max="9985" width="16.81640625" style="49" bestFit="1" customWidth="1"/>
    <col min="9986" max="10016" width="11.36328125" style="49" bestFit="1" customWidth="1"/>
    <col min="10017" max="10018" width="5" style="49" bestFit="1" customWidth="1"/>
    <col min="10019" max="10240" width="9.1796875" style="49"/>
    <col min="10241" max="10241" width="16.81640625" style="49" bestFit="1" customWidth="1"/>
    <col min="10242" max="10272" width="11.36328125" style="49" bestFit="1" customWidth="1"/>
    <col min="10273" max="10274" width="5" style="49" bestFit="1" customWidth="1"/>
    <col min="10275" max="10496" width="9.1796875" style="49"/>
    <col min="10497" max="10497" width="16.81640625" style="49" bestFit="1" customWidth="1"/>
    <col min="10498" max="10528" width="11.36328125" style="49" bestFit="1" customWidth="1"/>
    <col min="10529" max="10530" width="5" style="49" bestFit="1" customWidth="1"/>
    <col min="10531" max="10752" width="9.1796875" style="49"/>
    <col min="10753" max="10753" width="16.81640625" style="49" bestFit="1" customWidth="1"/>
    <col min="10754" max="10784" width="11.36328125" style="49" bestFit="1" customWidth="1"/>
    <col min="10785" max="10786" width="5" style="49" bestFit="1" customWidth="1"/>
    <col min="10787" max="11008" width="9.1796875" style="49"/>
    <col min="11009" max="11009" width="16.81640625" style="49" bestFit="1" customWidth="1"/>
    <col min="11010" max="11040" width="11.36328125" style="49" bestFit="1" customWidth="1"/>
    <col min="11041" max="11042" width="5" style="49" bestFit="1" customWidth="1"/>
    <col min="11043" max="11264" width="9.1796875" style="49"/>
    <col min="11265" max="11265" width="16.81640625" style="49" bestFit="1" customWidth="1"/>
    <col min="11266" max="11296" width="11.36328125" style="49" bestFit="1" customWidth="1"/>
    <col min="11297" max="11298" width="5" style="49" bestFit="1" customWidth="1"/>
    <col min="11299" max="11520" width="9.1796875" style="49"/>
    <col min="11521" max="11521" width="16.81640625" style="49" bestFit="1" customWidth="1"/>
    <col min="11522" max="11552" width="11.36328125" style="49" bestFit="1" customWidth="1"/>
    <col min="11553" max="11554" width="5" style="49" bestFit="1" customWidth="1"/>
    <col min="11555" max="11776" width="9.1796875" style="49"/>
    <col min="11777" max="11777" width="16.81640625" style="49" bestFit="1" customWidth="1"/>
    <col min="11778" max="11808" width="11.36328125" style="49" bestFit="1" customWidth="1"/>
    <col min="11809" max="11810" width="5" style="49" bestFit="1" customWidth="1"/>
    <col min="11811" max="12032" width="9.1796875" style="49"/>
    <col min="12033" max="12033" width="16.81640625" style="49" bestFit="1" customWidth="1"/>
    <col min="12034" max="12064" width="11.36328125" style="49" bestFit="1" customWidth="1"/>
    <col min="12065" max="12066" width="5" style="49" bestFit="1" customWidth="1"/>
    <col min="12067" max="12288" width="9.1796875" style="49"/>
    <col min="12289" max="12289" width="16.81640625" style="49" bestFit="1" customWidth="1"/>
    <col min="12290" max="12320" width="11.36328125" style="49" bestFit="1" customWidth="1"/>
    <col min="12321" max="12322" width="5" style="49" bestFit="1" customWidth="1"/>
    <col min="12323" max="12544" width="9.1796875" style="49"/>
    <col min="12545" max="12545" width="16.81640625" style="49" bestFit="1" customWidth="1"/>
    <col min="12546" max="12576" width="11.36328125" style="49" bestFit="1" customWidth="1"/>
    <col min="12577" max="12578" width="5" style="49" bestFit="1" customWidth="1"/>
    <col min="12579" max="12800" width="9.1796875" style="49"/>
    <col min="12801" max="12801" width="16.81640625" style="49" bestFit="1" customWidth="1"/>
    <col min="12802" max="12832" width="11.36328125" style="49" bestFit="1" customWidth="1"/>
    <col min="12833" max="12834" width="5" style="49" bestFit="1" customWidth="1"/>
    <col min="12835" max="13056" width="9.1796875" style="49"/>
    <col min="13057" max="13057" width="16.81640625" style="49" bestFit="1" customWidth="1"/>
    <col min="13058" max="13088" width="11.36328125" style="49" bestFit="1" customWidth="1"/>
    <col min="13089" max="13090" width="5" style="49" bestFit="1" customWidth="1"/>
    <col min="13091" max="13312" width="9.1796875" style="49"/>
    <col min="13313" max="13313" width="16.81640625" style="49" bestFit="1" customWidth="1"/>
    <col min="13314" max="13344" width="11.36328125" style="49" bestFit="1" customWidth="1"/>
    <col min="13345" max="13346" width="5" style="49" bestFit="1" customWidth="1"/>
    <col min="13347" max="13568" width="9.1796875" style="49"/>
    <col min="13569" max="13569" width="16.81640625" style="49" bestFit="1" customWidth="1"/>
    <col min="13570" max="13600" width="11.36328125" style="49" bestFit="1" customWidth="1"/>
    <col min="13601" max="13602" width="5" style="49" bestFit="1" customWidth="1"/>
    <col min="13603" max="13824" width="9.1796875" style="49"/>
    <col min="13825" max="13825" width="16.81640625" style="49" bestFit="1" customWidth="1"/>
    <col min="13826" max="13856" width="11.36328125" style="49" bestFit="1" customWidth="1"/>
    <col min="13857" max="13858" width="5" style="49" bestFit="1" customWidth="1"/>
    <col min="13859" max="14080" width="9.1796875" style="49"/>
    <col min="14081" max="14081" width="16.81640625" style="49" bestFit="1" customWidth="1"/>
    <col min="14082" max="14112" width="11.36328125" style="49" bestFit="1" customWidth="1"/>
    <col min="14113" max="14114" width="5" style="49" bestFit="1" customWidth="1"/>
    <col min="14115" max="14336" width="9.1796875" style="49"/>
    <col min="14337" max="14337" width="16.81640625" style="49" bestFit="1" customWidth="1"/>
    <col min="14338" max="14368" width="11.36328125" style="49" bestFit="1" customWidth="1"/>
    <col min="14369" max="14370" width="5" style="49" bestFit="1" customWidth="1"/>
    <col min="14371" max="14592" width="9.1796875" style="49"/>
    <col min="14593" max="14593" width="16.81640625" style="49" bestFit="1" customWidth="1"/>
    <col min="14594" max="14624" width="11.36328125" style="49" bestFit="1" customWidth="1"/>
    <col min="14625" max="14626" width="5" style="49" bestFit="1" customWidth="1"/>
    <col min="14627" max="14848" width="9.1796875" style="49"/>
    <col min="14849" max="14849" width="16.81640625" style="49" bestFit="1" customWidth="1"/>
    <col min="14850" max="14880" width="11.36328125" style="49" bestFit="1" customWidth="1"/>
    <col min="14881" max="14882" width="5" style="49" bestFit="1" customWidth="1"/>
    <col min="14883" max="15104" width="9.1796875" style="49"/>
    <col min="15105" max="15105" width="16.81640625" style="49" bestFit="1" customWidth="1"/>
    <col min="15106" max="15136" width="11.36328125" style="49" bestFit="1" customWidth="1"/>
    <col min="15137" max="15138" width="5" style="49" bestFit="1" customWidth="1"/>
    <col min="15139" max="15360" width="9.1796875" style="49"/>
    <col min="15361" max="15361" width="16.81640625" style="49" bestFit="1" customWidth="1"/>
    <col min="15362" max="15392" width="11.36328125" style="49" bestFit="1" customWidth="1"/>
    <col min="15393" max="15394" width="5" style="49" bestFit="1" customWidth="1"/>
    <col min="15395" max="15616" width="9.1796875" style="49"/>
    <col min="15617" max="15617" width="16.81640625" style="49" bestFit="1" customWidth="1"/>
    <col min="15618" max="15648" width="11.36328125" style="49" bestFit="1" customWidth="1"/>
    <col min="15649" max="15650" width="5" style="49" bestFit="1" customWidth="1"/>
    <col min="15651" max="15872" width="9.1796875" style="49"/>
    <col min="15873" max="15873" width="16.81640625" style="49" bestFit="1" customWidth="1"/>
    <col min="15874" max="15904" width="11.36328125" style="49" bestFit="1" customWidth="1"/>
    <col min="15905" max="15906" width="5" style="49" bestFit="1" customWidth="1"/>
    <col min="15907" max="16128" width="9.1796875" style="49"/>
    <col min="16129" max="16129" width="16.81640625" style="49" bestFit="1" customWidth="1"/>
    <col min="16130" max="16160" width="11.36328125" style="49" bestFit="1" customWidth="1"/>
    <col min="16161" max="16162" width="5" style="49" bestFit="1" customWidth="1"/>
    <col min="16163" max="16384" width="9.1796875" style="49"/>
  </cols>
  <sheetData>
    <row r="1" spans="1:39" s="27" customFormat="1">
      <c r="A1" s="27" t="s">
        <v>547</v>
      </c>
    </row>
    <row r="3" spans="1:39" ht="15" customHeight="1">
      <c r="A3" s="315" t="s">
        <v>15</v>
      </c>
      <c r="B3" s="316" t="s">
        <v>44</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row>
    <row r="4" spans="1:39" ht="14.5">
      <c r="A4" s="315"/>
      <c r="B4" s="139">
        <v>1980</v>
      </c>
      <c r="C4" s="139">
        <v>1981</v>
      </c>
      <c r="D4" s="139">
        <v>1982</v>
      </c>
      <c r="E4" s="139">
        <v>1983</v>
      </c>
      <c r="F4" s="139">
        <v>1984</v>
      </c>
      <c r="G4" s="139">
        <v>1985</v>
      </c>
      <c r="H4" s="139">
        <v>1986</v>
      </c>
      <c r="I4" s="139">
        <v>1987</v>
      </c>
      <c r="J4" s="139">
        <v>1988</v>
      </c>
      <c r="K4" s="139">
        <v>1989</v>
      </c>
      <c r="L4" s="139">
        <v>1990</v>
      </c>
      <c r="M4" s="139">
        <v>1991</v>
      </c>
      <c r="N4" s="139">
        <v>1992</v>
      </c>
      <c r="O4" s="139">
        <v>1993</v>
      </c>
      <c r="P4" s="139">
        <v>1994</v>
      </c>
      <c r="Q4" s="139">
        <v>1995</v>
      </c>
      <c r="R4" s="139">
        <v>1996</v>
      </c>
      <c r="S4" s="139">
        <v>1997</v>
      </c>
      <c r="T4" s="139">
        <v>1998</v>
      </c>
      <c r="U4" s="139">
        <v>1999</v>
      </c>
      <c r="V4" s="139">
        <v>2000</v>
      </c>
      <c r="W4" s="139">
        <v>2001</v>
      </c>
      <c r="X4" s="139">
        <v>2002</v>
      </c>
      <c r="Y4" s="139">
        <v>2003</v>
      </c>
      <c r="Z4" s="139">
        <v>2004</v>
      </c>
      <c r="AA4" s="139">
        <v>2005</v>
      </c>
      <c r="AB4" s="139">
        <v>2006</v>
      </c>
      <c r="AC4" s="139">
        <v>2007</v>
      </c>
      <c r="AD4" s="139">
        <v>2008</v>
      </c>
      <c r="AE4" s="139">
        <v>2009</v>
      </c>
      <c r="AF4" s="139">
        <v>2010</v>
      </c>
      <c r="AG4" s="139">
        <v>2011</v>
      </c>
      <c r="AH4" s="139">
        <v>2012</v>
      </c>
      <c r="AI4" s="139">
        <v>2013</v>
      </c>
      <c r="AJ4" s="139">
        <v>2014</v>
      </c>
      <c r="AK4" s="139">
        <v>2015</v>
      </c>
      <c r="AM4" s="46" t="s">
        <v>521</v>
      </c>
    </row>
    <row r="5" spans="1:39">
      <c r="A5" s="13" t="s">
        <v>14</v>
      </c>
      <c r="B5" s="138">
        <v>11300.57</v>
      </c>
      <c r="C5" s="141">
        <v>10304.325000000001</v>
      </c>
      <c r="D5" s="141">
        <v>10399.684999999999</v>
      </c>
      <c r="E5" s="141">
        <v>12906.697</v>
      </c>
      <c r="F5" s="141">
        <v>14288.148999999999</v>
      </c>
      <c r="G5" s="141">
        <v>15743.473</v>
      </c>
      <c r="H5" s="141">
        <v>18336.721000000001</v>
      </c>
      <c r="I5" s="141">
        <v>22321.409</v>
      </c>
      <c r="J5" s="141">
        <v>27063.631000000001</v>
      </c>
      <c r="K5" s="141">
        <v>27188.633000000002</v>
      </c>
      <c r="L5" s="141">
        <v>28652.03</v>
      </c>
      <c r="M5" s="141">
        <v>29955.51</v>
      </c>
      <c r="N5" s="141">
        <v>32754.744999999999</v>
      </c>
      <c r="O5" s="141">
        <v>30535.47</v>
      </c>
      <c r="P5" s="141">
        <v>32947.805</v>
      </c>
      <c r="Q5" s="141">
        <v>36414.565999999999</v>
      </c>
      <c r="R5" s="141">
        <v>39794.023999999998</v>
      </c>
      <c r="S5" s="141">
        <v>41559.425000000003</v>
      </c>
      <c r="T5" s="141">
        <v>42968.402999999998</v>
      </c>
      <c r="U5" s="141">
        <v>43552.195</v>
      </c>
      <c r="V5" s="141">
        <v>43680.182999999997</v>
      </c>
      <c r="W5" s="141">
        <v>43455.459000000003</v>
      </c>
      <c r="X5" s="141">
        <v>51433.983</v>
      </c>
      <c r="Y5" s="141">
        <v>51348.855000000003</v>
      </c>
      <c r="Z5" s="141">
        <v>57609.529000000002</v>
      </c>
      <c r="AA5" s="141">
        <v>70906.346000000005</v>
      </c>
      <c r="AB5" s="141">
        <v>79992.847999999998</v>
      </c>
      <c r="AC5" s="141">
        <v>95054.152000000002</v>
      </c>
      <c r="AD5" s="141">
        <v>105776.51700000001</v>
      </c>
      <c r="AE5" s="141">
        <v>100957.649</v>
      </c>
      <c r="AF5" s="141">
        <v>98915</v>
      </c>
      <c r="AG5" s="141">
        <v>87958.430357260295</v>
      </c>
      <c r="AH5" s="141">
        <v>93519.419804109595</v>
      </c>
      <c r="AI5" s="141">
        <v>96007.748780410999</v>
      </c>
      <c r="AJ5" s="141">
        <v>94211.652510273998</v>
      </c>
      <c r="AK5" s="141">
        <v>101782.22567013701</v>
      </c>
      <c r="AM5" s="17"/>
    </row>
    <row r="6" spans="1:39">
      <c r="A6" s="13" t="s">
        <v>13</v>
      </c>
      <c r="B6" s="138" t="s">
        <v>41</v>
      </c>
      <c r="C6" s="141">
        <v>603.91800000000001</v>
      </c>
      <c r="D6" s="141">
        <v>637.54899999999998</v>
      </c>
      <c r="E6" s="141">
        <v>638.31200000000001</v>
      </c>
      <c r="F6" s="141">
        <v>650.52300000000002</v>
      </c>
      <c r="G6" s="141">
        <v>691.86900000000003</v>
      </c>
      <c r="H6" s="141">
        <v>739.048</v>
      </c>
      <c r="I6" s="141">
        <v>725.80899999999997</v>
      </c>
      <c r="J6" s="141">
        <v>868.25800000000004</v>
      </c>
      <c r="K6" s="141">
        <v>914.50099999999998</v>
      </c>
      <c r="L6" s="141">
        <v>910.476</v>
      </c>
      <c r="M6" s="141">
        <v>935.69200000000001</v>
      </c>
      <c r="N6" s="141">
        <v>1039.383</v>
      </c>
      <c r="O6" s="141">
        <v>1050.9449999999999</v>
      </c>
      <c r="P6" s="141">
        <v>1067.0650000000001</v>
      </c>
      <c r="Q6" s="141">
        <v>1059.385</v>
      </c>
      <c r="R6" s="141">
        <v>973.13800000000003</v>
      </c>
      <c r="S6" s="141">
        <v>991.69899999999996</v>
      </c>
      <c r="T6" s="141">
        <v>1114.932</v>
      </c>
      <c r="U6" s="141">
        <v>1125.4079999999999</v>
      </c>
      <c r="V6" s="141">
        <v>1126.6410000000001</v>
      </c>
      <c r="W6" s="141">
        <v>1116.165</v>
      </c>
      <c r="X6" s="141">
        <v>1119.258</v>
      </c>
      <c r="Y6" s="141">
        <v>1028.451</v>
      </c>
      <c r="Z6" s="141">
        <v>1018.456</v>
      </c>
      <c r="AA6" s="141">
        <v>1062.8240000000001</v>
      </c>
      <c r="AB6" s="141">
        <v>1055.0989999999999</v>
      </c>
      <c r="AC6" s="141">
        <v>979.21100000000001</v>
      </c>
      <c r="AD6" s="141">
        <v>1036.9290000000001</v>
      </c>
      <c r="AE6" s="141">
        <v>938.12699999999995</v>
      </c>
      <c r="AF6" s="141">
        <v>1097</v>
      </c>
      <c r="AG6" s="141">
        <v>2145</v>
      </c>
      <c r="AH6" s="141">
        <v>2164</v>
      </c>
      <c r="AI6" s="141">
        <v>2321</v>
      </c>
      <c r="AJ6" s="141" t="s">
        <v>41</v>
      </c>
      <c r="AK6" s="141">
        <v>2745.2</v>
      </c>
    </row>
    <row r="7" spans="1:39">
      <c r="A7" s="13" t="s">
        <v>37</v>
      </c>
      <c r="B7" s="138">
        <v>8581.616</v>
      </c>
      <c r="C7" s="141">
        <v>8940.9060000000009</v>
      </c>
      <c r="D7" s="141">
        <v>9264.0730000000003</v>
      </c>
      <c r="E7" s="141">
        <v>9657.7909999999993</v>
      </c>
      <c r="F7" s="141">
        <v>10283.366</v>
      </c>
      <c r="G7" s="141">
        <v>10658.11</v>
      </c>
      <c r="H7" s="141">
        <v>10911.181</v>
      </c>
      <c r="I7" s="141">
        <v>11144.025</v>
      </c>
      <c r="J7" s="141">
        <v>11360.628000000001</v>
      </c>
      <c r="K7" s="141">
        <v>11690.963</v>
      </c>
      <c r="L7" s="141">
        <v>12018.786</v>
      </c>
      <c r="M7" s="141">
        <v>12226.447</v>
      </c>
      <c r="N7" s="141">
        <v>12458.655000000001</v>
      </c>
      <c r="O7" s="141">
        <v>12681.89</v>
      </c>
      <c r="P7" s="141">
        <v>13112.781999999999</v>
      </c>
      <c r="Q7" s="141">
        <v>13698.434999999999</v>
      </c>
      <c r="R7" s="141">
        <v>14154.59</v>
      </c>
      <c r="S7" s="141">
        <v>14367.468000000001</v>
      </c>
      <c r="T7" s="141">
        <v>14651.938</v>
      </c>
      <c r="U7" s="141">
        <v>15050.790999999999</v>
      </c>
      <c r="V7" s="141">
        <v>17509.046999999999</v>
      </c>
      <c r="W7" s="141">
        <v>18187.102999999999</v>
      </c>
      <c r="X7" s="141">
        <v>18696.506000000001</v>
      </c>
      <c r="Y7" s="141">
        <v>19416.642</v>
      </c>
      <c r="Z7" s="141">
        <v>20222.559000000001</v>
      </c>
      <c r="AA7" s="141">
        <v>20760.088</v>
      </c>
      <c r="AB7" s="141">
        <v>21406.607</v>
      </c>
      <c r="AC7" s="141">
        <v>22069.96</v>
      </c>
      <c r="AD7" s="141">
        <v>22660.32</v>
      </c>
      <c r="AE7" s="141">
        <v>23346.440999999999</v>
      </c>
      <c r="AF7" s="141">
        <v>24081</v>
      </c>
      <c r="AG7" s="141" t="s">
        <v>41</v>
      </c>
      <c r="AH7" s="141" t="s">
        <v>41</v>
      </c>
      <c r="AI7" s="141" t="s">
        <v>41</v>
      </c>
      <c r="AJ7" s="141" t="s">
        <v>41</v>
      </c>
      <c r="AK7" s="140" t="s">
        <v>41</v>
      </c>
    </row>
    <row r="8" spans="1:39">
      <c r="A8" s="13" t="s">
        <v>11</v>
      </c>
      <c r="B8" s="138" t="s">
        <v>41</v>
      </c>
      <c r="C8" s="141" t="s">
        <v>41</v>
      </c>
      <c r="D8" s="141" t="s">
        <v>41</v>
      </c>
      <c r="E8" s="141" t="s">
        <v>41</v>
      </c>
      <c r="F8" s="141" t="s">
        <v>41</v>
      </c>
      <c r="G8" s="141" t="s">
        <v>41</v>
      </c>
      <c r="H8" s="141" t="s">
        <v>41</v>
      </c>
      <c r="I8" s="141" t="s">
        <v>41</v>
      </c>
      <c r="J8" s="141" t="s">
        <v>41</v>
      </c>
      <c r="K8" s="141" t="s">
        <v>41</v>
      </c>
      <c r="L8" s="141" t="s">
        <v>41</v>
      </c>
      <c r="M8" s="141" t="s">
        <v>41</v>
      </c>
      <c r="N8" s="141" t="s">
        <v>41</v>
      </c>
      <c r="O8" s="141" t="s">
        <v>41</v>
      </c>
      <c r="P8" s="141" t="s">
        <v>41</v>
      </c>
      <c r="Q8" s="141" t="s">
        <v>41</v>
      </c>
      <c r="R8" s="141" t="s">
        <v>41</v>
      </c>
      <c r="S8" s="141" t="s">
        <v>41</v>
      </c>
      <c r="T8" s="141" t="s">
        <v>41</v>
      </c>
      <c r="U8" s="141" t="s">
        <v>41</v>
      </c>
      <c r="V8" s="141" t="s">
        <v>41</v>
      </c>
      <c r="W8" s="141" t="s">
        <v>41</v>
      </c>
      <c r="X8" s="141" t="s">
        <v>41</v>
      </c>
      <c r="Y8" s="141" t="s">
        <v>41</v>
      </c>
      <c r="Z8" s="141" t="s">
        <v>41</v>
      </c>
      <c r="AA8" s="141" t="s">
        <v>41</v>
      </c>
      <c r="AB8" s="141" t="s">
        <v>41</v>
      </c>
      <c r="AC8" s="141" t="s">
        <v>41</v>
      </c>
      <c r="AD8" s="141" t="s">
        <v>41</v>
      </c>
      <c r="AE8" s="141" t="s">
        <v>41</v>
      </c>
      <c r="AF8" s="141" t="s">
        <v>41</v>
      </c>
      <c r="AG8" s="141" t="s">
        <v>41</v>
      </c>
      <c r="AH8" s="141" t="s">
        <v>41</v>
      </c>
      <c r="AI8" s="141" t="s">
        <v>41</v>
      </c>
      <c r="AJ8" s="141" t="s">
        <v>41</v>
      </c>
      <c r="AK8" s="144" t="s">
        <v>41</v>
      </c>
    </row>
    <row r="9" spans="1:39">
      <c r="A9" s="13" t="s">
        <v>10</v>
      </c>
      <c r="B9" s="138" t="s">
        <v>41</v>
      </c>
      <c r="C9" s="141" t="s">
        <v>41</v>
      </c>
      <c r="D9" s="141" t="s">
        <v>41</v>
      </c>
      <c r="E9" s="141" t="s">
        <v>41</v>
      </c>
      <c r="F9" s="141" t="s">
        <v>41</v>
      </c>
      <c r="G9" s="141" t="s">
        <v>41</v>
      </c>
      <c r="H9" s="141" t="s">
        <v>41</v>
      </c>
      <c r="I9" s="141" t="s">
        <v>41</v>
      </c>
      <c r="J9" s="141" t="s">
        <v>41</v>
      </c>
      <c r="K9" s="141" t="s">
        <v>41</v>
      </c>
      <c r="L9" s="141" t="s">
        <v>41</v>
      </c>
      <c r="M9" s="141" t="s">
        <v>41</v>
      </c>
      <c r="N9" s="141" t="s">
        <v>41</v>
      </c>
      <c r="O9" s="141" t="s">
        <v>41</v>
      </c>
      <c r="P9" s="141" t="s">
        <v>41</v>
      </c>
      <c r="Q9" s="141" t="s">
        <v>41</v>
      </c>
      <c r="R9" s="141" t="s">
        <v>41</v>
      </c>
      <c r="S9" s="141" t="s">
        <v>41</v>
      </c>
      <c r="T9" s="141" t="s">
        <v>41</v>
      </c>
      <c r="U9" s="141" t="s">
        <v>41</v>
      </c>
      <c r="V9" s="141" t="s">
        <v>41</v>
      </c>
      <c r="W9" s="141" t="s">
        <v>41</v>
      </c>
      <c r="X9" s="141" t="s">
        <v>41</v>
      </c>
      <c r="Y9" s="141" t="s">
        <v>41</v>
      </c>
      <c r="Z9" s="141" t="s">
        <v>41</v>
      </c>
      <c r="AA9" s="141" t="s">
        <v>41</v>
      </c>
      <c r="AB9" s="141" t="s">
        <v>41</v>
      </c>
      <c r="AC9" s="141" t="s">
        <v>41</v>
      </c>
      <c r="AD9" s="141" t="s">
        <v>41</v>
      </c>
      <c r="AE9" s="141" t="s">
        <v>41</v>
      </c>
      <c r="AF9" s="141" t="s">
        <v>41</v>
      </c>
      <c r="AG9" s="141" t="s">
        <v>41</v>
      </c>
      <c r="AH9" s="141" t="s">
        <v>41</v>
      </c>
      <c r="AI9" s="141" t="s">
        <v>41</v>
      </c>
      <c r="AJ9" s="141" t="s">
        <v>41</v>
      </c>
      <c r="AK9" s="141" t="s">
        <v>41</v>
      </c>
    </row>
    <row r="10" spans="1:39">
      <c r="A10" s="13" t="s">
        <v>9</v>
      </c>
      <c r="B10" s="138" t="s">
        <v>41</v>
      </c>
      <c r="C10" s="141" t="s">
        <v>41</v>
      </c>
      <c r="D10" s="141" t="s">
        <v>41</v>
      </c>
      <c r="E10" s="141" t="s">
        <v>41</v>
      </c>
      <c r="F10" s="141" t="s">
        <v>41</v>
      </c>
      <c r="G10" s="141" t="s">
        <v>41</v>
      </c>
      <c r="H10" s="141" t="s">
        <v>41</v>
      </c>
      <c r="I10" s="141" t="s">
        <v>41</v>
      </c>
      <c r="J10" s="141" t="s">
        <v>41</v>
      </c>
      <c r="K10" s="141" t="s">
        <v>41</v>
      </c>
      <c r="L10" s="141" t="s">
        <v>41</v>
      </c>
      <c r="M10" s="141" t="s">
        <v>41</v>
      </c>
      <c r="N10" s="141" t="s">
        <v>41</v>
      </c>
      <c r="O10" s="141" t="s">
        <v>41</v>
      </c>
      <c r="P10" s="141" t="s">
        <v>41</v>
      </c>
      <c r="Q10" s="141" t="s">
        <v>41</v>
      </c>
      <c r="R10" s="141" t="s">
        <v>41</v>
      </c>
      <c r="S10" s="141" t="s">
        <v>41</v>
      </c>
      <c r="T10" s="141" t="s">
        <v>41</v>
      </c>
      <c r="U10" s="141" t="s">
        <v>41</v>
      </c>
      <c r="V10" s="141" t="s">
        <v>41</v>
      </c>
      <c r="W10" s="141" t="s">
        <v>41</v>
      </c>
      <c r="X10" s="141" t="s">
        <v>41</v>
      </c>
      <c r="Y10" s="141" t="s">
        <v>41</v>
      </c>
      <c r="Z10" s="141" t="s">
        <v>41</v>
      </c>
      <c r="AA10" s="141" t="s">
        <v>41</v>
      </c>
      <c r="AB10" s="141" t="s">
        <v>41</v>
      </c>
      <c r="AC10" s="141" t="s">
        <v>41</v>
      </c>
      <c r="AD10" s="141" t="s">
        <v>41</v>
      </c>
      <c r="AE10" s="141" t="s">
        <v>41</v>
      </c>
      <c r="AF10" s="141" t="s">
        <v>41</v>
      </c>
      <c r="AG10" s="141" t="s">
        <v>41</v>
      </c>
      <c r="AH10" s="141" t="s">
        <v>41</v>
      </c>
      <c r="AI10" s="141" t="s">
        <v>41</v>
      </c>
      <c r="AJ10" s="141" t="s">
        <v>41</v>
      </c>
      <c r="AK10" s="141" t="s">
        <v>41</v>
      </c>
    </row>
    <row r="11" spans="1:39">
      <c r="A11" s="13" t="s">
        <v>8</v>
      </c>
      <c r="B11" s="138" t="s">
        <v>39</v>
      </c>
      <c r="C11" s="141" t="s">
        <v>39</v>
      </c>
      <c r="D11" s="141" t="s">
        <v>39</v>
      </c>
      <c r="E11" s="141" t="s">
        <v>39</v>
      </c>
      <c r="F11" s="141" t="s">
        <v>39</v>
      </c>
      <c r="G11" s="141" t="s">
        <v>39</v>
      </c>
      <c r="H11" s="141" t="s">
        <v>39</v>
      </c>
      <c r="I11" s="141" t="s">
        <v>39</v>
      </c>
      <c r="J11" s="141" t="s">
        <v>39</v>
      </c>
      <c r="K11" s="141" t="s">
        <v>39</v>
      </c>
      <c r="L11" s="141">
        <v>296.91568983599996</v>
      </c>
      <c r="M11" s="141">
        <v>282.10016262800002</v>
      </c>
      <c r="N11" s="141">
        <v>292.19789314799999</v>
      </c>
      <c r="O11" s="141">
        <v>278.08512133199997</v>
      </c>
      <c r="P11" s="141">
        <v>249.78775560400001</v>
      </c>
      <c r="Q11" s="141">
        <v>287.20783123000001</v>
      </c>
      <c r="R11" s="141">
        <v>275.61172960199997</v>
      </c>
      <c r="S11" s="141">
        <v>296.37929975999998</v>
      </c>
      <c r="T11" s="141">
        <v>300.54106000000002</v>
      </c>
      <c r="U11" s="141">
        <v>220.56054695999998</v>
      </c>
      <c r="V11" s="141">
        <v>264.08814596000002</v>
      </c>
      <c r="W11" s="141">
        <v>280.87211853800005</v>
      </c>
      <c r="X11" s="141">
        <v>258.57382507200003</v>
      </c>
      <c r="Y11" s="141">
        <v>266.51647727599999</v>
      </c>
      <c r="Z11" s="141">
        <v>275.669621656</v>
      </c>
      <c r="AA11" s="141">
        <v>262.62058023600002</v>
      </c>
      <c r="AB11" s="141">
        <v>254.61762000000002</v>
      </c>
      <c r="AC11" s="141">
        <v>245.79574647200002</v>
      </c>
      <c r="AD11" s="141">
        <v>263.47672230999996</v>
      </c>
      <c r="AE11" s="141">
        <v>236.33441321999999</v>
      </c>
      <c r="AF11" s="141">
        <v>241.61617337799998</v>
      </c>
      <c r="AG11" s="141">
        <v>231.141587606</v>
      </c>
      <c r="AH11" s="141">
        <v>222.341217976</v>
      </c>
      <c r="AI11" s="141">
        <v>219.4</v>
      </c>
      <c r="AJ11" s="141">
        <v>212.3</v>
      </c>
      <c r="AK11" s="141">
        <v>251.26499999999999</v>
      </c>
    </row>
    <row r="12" spans="1:39">
      <c r="A12" s="13" t="s">
        <v>6</v>
      </c>
      <c r="B12" s="138">
        <v>6086.4859999999999</v>
      </c>
      <c r="C12" s="141">
        <v>6123.6490000000003</v>
      </c>
      <c r="D12" s="141">
        <v>6060.0680000000002</v>
      </c>
      <c r="E12" s="141">
        <v>5971.9319999999998</v>
      </c>
      <c r="F12" s="141">
        <v>5947.9759999999997</v>
      </c>
      <c r="G12" s="141">
        <v>5924.1620000000003</v>
      </c>
      <c r="H12" s="141">
        <v>5823.5690000000004</v>
      </c>
      <c r="I12" s="141">
        <v>5778.6310000000003</v>
      </c>
      <c r="J12" s="141">
        <v>5710.3720000000003</v>
      </c>
      <c r="K12" s="141">
        <v>5661.68</v>
      </c>
      <c r="L12" s="141">
        <v>5608.165</v>
      </c>
      <c r="M12" s="141">
        <v>5603.2330000000002</v>
      </c>
      <c r="N12" s="141">
        <v>5631.2110000000002</v>
      </c>
      <c r="O12" s="141">
        <v>5700.067</v>
      </c>
      <c r="P12" s="141">
        <v>5804.2370000000001</v>
      </c>
      <c r="Q12" s="141">
        <v>5907.6629999999996</v>
      </c>
      <c r="R12" s="141">
        <v>6006.8149999999996</v>
      </c>
      <c r="S12" s="141">
        <v>6157.9350000000004</v>
      </c>
      <c r="T12" s="141">
        <v>6772.5169999999998</v>
      </c>
      <c r="U12" s="141">
        <v>6961.7219999999998</v>
      </c>
      <c r="V12" s="141">
        <v>7258.0929999999998</v>
      </c>
      <c r="W12" s="141">
        <v>7548.5219999999999</v>
      </c>
      <c r="X12" s="141">
        <v>7763.1530000000002</v>
      </c>
      <c r="Y12" s="141">
        <v>7731.0060000000003</v>
      </c>
      <c r="Z12" s="141">
        <v>9045.0239999999994</v>
      </c>
      <c r="AA12" s="141">
        <v>10055.063</v>
      </c>
      <c r="AB12" s="141">
        <v>10697.606</v>
      </c>
      <c r="AC12" s="141">
        <v>11075.677</v>
      </c>
      <c r="AD12" s="141">
        <v>11528.217000000001</v>
      </c>
      <c r="AE12" s="141">
        <v>11917.995999999999</v>
      </c>
      <c r="AF12" s="141">
        <v>12489</v>
      </c>
      <c r="AG12" s="141" t="s">
        <v>41</v>
      </c>
      <c r="AH12" s="141" t="s">
        <v>41</v>
      </c>
      <c r="AI12" s="141" t="s">
        <v>41</v>
      </c>
      <c r="AJ12" s="141" t="s">
        <v>41</v>
      </c>
      <c r="AK12" s="140" t="s">
        <v>41</v>
      </c>
    </row>
    <row r="13" spans="1:39">
      <c r="A13" s="13" t="s">
        <v>18</v>
      </c>
      <c r="B13" s="138" t="s">
        <v>41</v>
      </c>
      <c r="C13" s="141" t="s">
        <v>41</v>
      </c>
      <c r="D13" s="141" t="s">
        <v>41</v>
      </c>
      <c r="E13" s="141" t="s">
        <v>41</v>
      </c>
      <c r="F13" s="141" t="s">
        <v>41</v>
      </c>
      <c r="G13" s="141" t="s">
        <v>41</v>
      </c>
      <c r="H13" s="141" t="s">
        <v>41</v>
      </c>
      <c r="I13" s="141" t="s">
        <v>41</v>
      </c>
      <c r="J13" s="141" t="s">
        <v>41</v>
      </c>
      <c r="K13" s="141" t="s">
        <v>41</v>
      </c>
      <c r="L13" s="141" t="s">
        <v>41</v>
      </c>
      <c r="M13" s="141">
        <v>217.52199999999999</v>
      </c>
      <c r="N13" s="141">
        <v>210.97800000000001</v>
      </c>
      <c r="O13" s="141">
        <v>207.33799999999999</v>
      </c>
      <c r="P13" s="141">
        <v>189.96799999999999</v>
      </c>
      <c r="Q13" s="141">
        <v>248.708</v>
      </c>
      <c r="R13" s="141">
        <v>230.31200000000001</v>
      </c>
      <c r="S13" s="141">
        <v>217.375</v>
      </c>
      <c r="T13" s="141">
        <v>252.30500000000001</v>
      </c>
      <c r="U13" s="141">
        <v>269.55700000000002</v>
      </c>
      <c r="V13" s="141">
        <v>286.435</v>
      </c>
      <c r="W13" s="141">
        <v>295.74599999999998</v>
      </c>
      <c r="X13" s="141">
        <v>298.12900000000002</v>
      </c>
      <c r="Y13" s="141">
        <v>316.86099999999999</v>
      </c>
      <c r="Z13" s="141">
        <v>323.2</v>
      </c>
      <c r="AA13" s="141">
        <v>323.79599999999999</v>
      </c>
      <c r="AB13" s="141">
        <v>313.11099999999999</v>
      </c>
      <c r="AC13" s="141">
        <v>332.42200000000003</v>
      </c>
      <c r="AD13" s="141">
        <v>323.5</v>
      </c>
      <c r="AE13" s="141">
        <v>328.596</v>
      </c>
      <c r="AF13" s="141">
        <v>317</v>
      </c>
      <c r="AG13" s="141" t="s">
        <v>41</v>
      </c>
      <c r="AH13" s="141" t="s">
        <v>41</v>
      </c>
      <c r="AI13" s="141" t="s">
        <v>41</v>
      </c>
      <c r="AJ13" s="141" t="s">
        <v>41</v>
      </c>
      <c r="AK13" s="141" t="s">
        <v>41</v>
      </c>
    </row>
    <row r="14" spans="1:39">
      <c r="A14" s="13" t="s">
        <v>4</v>
      </c>
      <c r="B14" s="138" t="s">
        <v>41</v>
      </c>
      <c r="C14" s="141" t="s">
        <v>41</v>
      </c>
      <c r="D14" s="141" t="s">
        <v>41</v>
      </c>
      <c r="E14" s="141" t="s">
        <v>41</v>
      </c>
      <c r="F14" s="141" t="s">
        <v>41</v>
      </c>
      <c r="G14" s="141" t="s">
        <v>41</v>
      </c>
      <c r="H14" s="141" t="s">
        <v>41</v>
      </c>
      <c r="I14" s="141" t="s">
        <v>41</v>
      </c>
      <c r="J14" s="141" t="s">
        <v>41</v>
      </c>
      <c r="K14" s="141" t="s">
        <v>41</v>
      </c>
      <c r="L14" s="141" t="s">
        <v>41</v>
      </c>
      <c r="M14" s="141" t="s">
        <v>41</v>
      </c>
      <c r="N14" s="141" t="s">
        <v>41</v>
      </c>
      <c r="O14" s="141" t="s">
        <v>41</v>
      </c>
      <c r="P14" s="141" t="s">
        <v>41</v>
      </c>
      <c r="Q14" s="141" t="s">
        <v>41</v>
      </c>
      <c r="R14" s="141" t="s">
        <v>41</v>
      </c>
      <c r="S14" s="141" t="s">
        <v>41</v>
      </c>
      <c r="T14" s="141" t="s">
        <v>41</v>
      </c>
      <c r="U14" s="141" t="s">
        <v>41</v>
      </c>
      <c r="V14" s="141">
        <v>16.256247635425623</v>
      </c>
      <c r="W14" s="141">
        <v>17.3</v>
      </c>
      <c r="X14" s="141">
        <v>18.8</v>
      </c>
      <c r="Y14" s="141">
        <v>19.2</v>
      </c>
      <c r="Z14" s="141">
        <v>19.399999999999999</v>
      </c>
      <c r="AA14" s="141">
        <v>20</v>
      </c>
      <c r="AB14" s="141">
        <v>21.7</v>
      </c>
      <c r="AC14" s="141">
        <v>23.3</v>
      </c>
      <c r="AD14" s="141">
        <v>23</v>
      </c>
      <c r="AE14" s="141">
        <v>23.7</v>
      </c>
      <c r="AF14" s="141">
        <v>25.9</v>
      </c>
      <c r="AG14" s="141">
        <v>27.8</v>
      </c>
      <c r="AH14" s="141">
        <v>28.9</v>
      </c>
      <c r="AI14" s="141">
        <v>29.9</v>
      </c>
      <c r="AJ14" s="141">
        <v>31.2</v>
      </c>
      <c r="AK14" s="141">
        <v>32.5</v>
      </c>
    </row>
    <row r="15" spans="1:39">
      <c r="A15" s="13" t="s">
        <v>3</v>
      </c>
      <c r="B15" s="138">
        <v>73169.565000000002</v>
      </c>
      <c r="C15" s="141">
        <v>80932.535000000003</v>
      </c>
      <c r="D15" s="141">
        <v>87191.676999999996</v>
      </c>
      <c r="E15" s="141">
        <v>91141.491999999998</v>
      </c>
      <c r="F15" s="141">
        <v>103005.829</v>
      </c>
      <c r="G15" s="141">
        <v>109527.08500000001</v>
      </c>
      <c r="H15" s="141">
        <v>112640.735</v>
      </c>
      <c r="I15" s="141">
        <v>112314.605</v>
      </c>
      <c r="J15" s="141">
        <v>116868.599</v>
      </c>
      <c r="K15" s="141">
        <v>114588.629</v>
      </c>
      <c r="L15" s="141">
        <v>114534.663</v>
      </c>
      <c r="M15" s="141">
        <v>116930.489</v>
      </c>
      <c r="N15" s="141">
        <v>115040.883</v>
      </c>
      <c r="O15" s="141">
        <v>122983.81</v>
      </c>
      <c r="P15" s="141">
        <v>128281.96400000001</v>
      </c>
      <c r="Q15" s="141">
        <v>134777.62700000001</v>
      </c>
      <c r="R15" s="141">
        <v>134992.66399999999</v>
      </c>
      <c r="S15" s="141">
        <v>143363.06200000001</v>
      </c>
      <c r="T15" s="141">
        <v>144991.31299999999</v>
      </c>
      <c r="U15" s="141">
        <v>145006.829</v>
      </c>
      <c r="V15" s="141">
        <v>145624.69500000001</v>
      </c>
      <c r="W15" s="141">
        <v>144949.22700000001</v>
      </c>
      <c r="X15" s="141">
        <v>143818.40299999999</v>
      </c>
      <c r="Y15" s="141">
        <v>153393.44099999999</v>
      </c>
      <c r="Z15" s="141">
        <v>157593.35999999999</v>
      </c>
      <c r="AA15" s="141">
        <v>157889.20499999999</v>
      </c>
      <c r="AB15" s="141">
        <v>157449.101</v>
      </c>
      <c r="AC15" s="141">
        <v>158801.984</v>
      </c>
      <c r="AD15" s="141">
        <v>161970.739</v>
      </c>
      <c r="AE15" s="141">
        <v>160637.03599999999</v>
      </c>
      <c r="AF15" s="141">
        <v>162415</v>
      </c>
      <c r="AG15" s="141">
        <v>161126.68426080726</v>
      </c>
      <c r="AH15" s="141">
        <v>164058.61619297828</v>
      </c>
      <c r="AI15" s="141" t="s">
        <v>41</v>
      </c>
      <c r="AJ15" s="141" t="s">
        <v>41</v>
      </c>
      <c r="AK15" s="141" t="s">
        <v>41</v>
      </c>
    </row>
    <row r="16" spans="1:39">
      <c r="A16" s="13" t="s">
        <v>2</v>
      </c>
      <c r="B16" s="138" t="s">
        <v>41</v>
      </c>
      <c r="C16" s="141" t="s">
        <v>41</v>
      </c>
      <c r="D16" s="141" t="s">
        <v>41</v>
      </c>
      <c r="E16" s="141" t="s">
        <v>41</v>
      </c>
      <c r="F16" s="141" t="s">
        <v>41</v>
      </c>
      <c r="G16" s="141" t="s">
        <v>41</v>
      </c>
      <c r="H16" s="141" t="s">
        <v>41</v>
      </c>
      <c r="I16" s="141" t="s">
        <v>41</v>
      </c>
      <c r="J16" s="141" t="s">
        <v>41</v>
      </c>
      <c r="K16" s="141" t="s">
        <v>41</v>
      </c>
      <c r="L16" s="141" t="s">
        <v>41</v>
      </c>
      <c r="M16" s="141" t="s">
        <v>41</v>
      </c>
      <c r="N16" s="141" t="s">
        <v>41</v>
      </c>
      <c r="O16" s="141" t="s">
        <v>41</v>
      </c>
      <c r="P16" s="141" t="s">
        <v>41</v>
      </c>
      <c r="Q16" s="141" t="s">
        <v>41</v>
      </c>
      <c r="R16" s="141" t="s">
        <v>41</v>
      </c>
      <c r="S16" s="141" t="s">
        <v>41</v>
      </c>
      <c r="T16" s="141" t="s">
        <v>41</v>
      </c>
      <c r="U16" s="141" t="s">
        <v>41</v>
      </c>
      <c r="V16" s="141" t="s">
        <v>41</v>
      </c>
      <c r="W16" s="141" t="s">
        <v>41</v>
      </c>
      <c r="X16" s="141" t="s">
        <v>41</v>
      </c>
      <c r="Y16" s="141" t="s">
        <v>41</v>
      </c>
      <c r="Z16" s="141" t="s">
        <v>41</v>
      </c>
      <c r="AA16" s="141" t="s">
        <v>41</v>
      </c>
      <c r="AB16" s="141">
        <v>156</v>
      </c>
      <c r="AC16" s="141">
        <v>165.81111000000001</v>
      </c>
      <c r="AD16" s="141">
        <v>157</v>
      </c>
      <c r="AE16" s="141">
        <v>288</v>
      </c>
      <c r="AF16" s="141">
        <v>288.10000000000002</v>
      </c>
      <c r="AG16" s="141">
        <v>333.4</v>
      </c>
      <c r="AH16" s="141">
        <v>272.3</v>
      </c>
      <c r="AI16" s="141">
        <v>239.8</v>
      </c>
      <c r="AJ16" s="141">
        <v>302.3</v>
      </c>
      <c r="AK16" s="141">
        <v>231</v>
      </c>
    </row>
    <row r="17" spans="1:37" ht="15" customHeight="1">
      <c r="A17" s="99" t="s">
        <v>30</v>
      </c>
      <c r="B17" s="138">
        <v>7295.94</v>
      </c>
      <c r="C17" s="141">
        <v>7447.8509999999997</v>
      </c>
      <c r="D17" s="141">
        <v>7603.3909999999996</v>
      </c>
      <c r="E17" s="141">
        <v>7772.0429999999997</v>
      </c>
      <c r="F17" s="141">
        <v>7943.5690000000004</v>
      </c>
      <c r="G17" s="141">
        <v>8127.9219999999996</v>
      </c>
      <c r="H17" s="141">
        <v>8300.2350000000006</v>
      </c>
      <c r="I17" s="141">
        <v>8481.4490000000005</v>
      </c>
      <c r="J17" s="141">
        <v>8666.991</v>
      </c>
      <c r="K17" s="141">
        <v>8864.0679999999993</v>
      </c>
      <c r="L17" s="141">
        <v>9063.5380000000005</v>
      </c>
      <c r="M17" s="141">
        <v>9264.26</v>
      </c>
      <c r="N17" s="141">
        <v>9449.2649999999994</v>
      </c>
      <c r="O17" s="141">
        <v>9674.2260000000006</v>
      </c>
      <c r="P17" s="141">
        <v>9857.0869999999995</v>
      </c>
      <c r="Q17" s="141">
        <v>10061.105</v>
      </c>
      <c r="R17" s="141">
        <v>10265.249</v>
      </c>
      <c r="S17" s="141">
        <v>10413.955</v>
      </c>
      <c r="T17" s="141">
        <v>11229.279</v>
      </c>
      <c r="U17" s="141">
        <v>12087.991</v>
      </c>
      <c r="V17" s="141">
        <v>12690.708000000001</v>
      </c>
      <c r="W17" s="141">
        <v>13355.282999999999</v>
      </c>
      <c r="X17" s="141">
        <v>13939.431</v>
      </c>
      <c r="Y17" s="141">
        <v>14437.11</v>
      </c>
      <c r="Z17" s="141">
        <v>15053.371999999999</v>
      </c>
      <c r="AA17" s="141">
        <v>15783.941000000001</v>
      </c>
      <c r="AB17" s="141">
        <v>16360.236000000001</v>
      </c>
      <c r="AC17" s="141">
        <v>16949.574000000001</v>
      </c>
      <c r="AD17" s="141">
        <v>17470.272000000001</v>
      </c>
      <c r="AE17" s="141">
        <v>18045.671999999999</v>
      </c>
      <c r="AF17" s="141">
        <v>18685</v>
      </c>
      <c r="AG17" s="141" t="s">
        <v>41</v>
      </c>
      <c r="AH17" s="141" t="s">
        <v>41</v>
      </c>
      <c r="AI17" s="141" t="s">
        <v>41</v>
      </c>
      <c r="AJ17" s="141" t="s">
        <v>41</v>
      </c>
      <c r="AK17" s="141" t="s">
        <v>41</v>
      </c>
    </row>
    <row r="18" spans="1:37">
      <c r="A18" s="13" t="s">
        <v>1</v>
      </c>
      <c r="B18" s="138">
        <v>4028.5529999999999</v>
      </c>
      <c r="C18" s="141">
        <v>4155.6840000000002</v>
      </c>
      <c r="D18" s="141">
        <v>4350.067</v>
      </c>
      <c r="E18" s="141">
        <v>4328.2740000000003</v>
      </c>
      <c r="F18" s="141">
        <v>4445.2830000000004</v>
      </c>
      <c r="G18" s="141">
        <v>4584.1469999999999</v>
      </c>
      <c r="H18" s="141">
        <v>4698.7179999999998</v>
      </c>
      <c r="I18" s="141">
        <v>4618.2920000000004</v>
      </c>
      <c r="J18" s="141">
        <v>4794.5910000000003</v>
      </c>
      <c r="K18" s="141">
        <v>4692.2950000000001</v>
      </c>
      <c r="L18" s="141">
        <v>4917.8280000000004</v>
      </c>
      <c r="M18" s="141">
        <v>5103.0230000000001</v>
      </c>
      <c r="N18" s="141">
        <v>5050.3639999999996</v>
      </c>
      <c r="O18" s="141">
        <v>5250.0320000000002</v>
      </c>
      <c r="P18" s="141">
        <v>5257.5709999999999</v>
      </c>
      <c r="Q18" s="141">
        <v>5351.56</v>
      </c>
      <c r="R18" s="141">
        <v>5350.24</v>
      </c>
      <c r="S18" s="141">
        <v>5490.3059999999996</v>
      </c>
      <c r="T18" s="141">
        <v>5640.6090000000004</v>
      </c>
      <c r="U18" s="141">
        <v>5787.6729999999998</v>
      </c>
      <c r="V18" s="141">
        <v>5925.1120000000001</v>
      </c>
      <c r="W18" s="141">
        <v>6069.0219999999999</v>
      </c>
      <c r="X18" s="141">
        <v>6214.7809999999999</v>
      </c>
      <c r="Y18" s="141">
        <v>6355.3940000000002</v>
      </c>
      <c r="Z18" s="141">
        <v>6435.8249999999998</v>
      </c>
      <c r="AA18" s="141">
        <v>6621.2150000000001</v>
      </c>
      <c r="AB18" s="141">
        <v>6791.2110000000002</v>
      </c>
      <c r="AC18" s="141">
        <v>6902.9840000000004</v>
      </c>
      <c r="AD18" s="141">
        <v>7034.0749999999998</v>
      </c>
      <c r="AE18" s="141">
        <v>7241.3249999999998</v>
      </c>
      <c r="AF18" s="141">
        <v>7482</v>
      </c>
      <c r="AG18" s="141" t="s">
        <v>41</v>
      </c>
      <c r="AH18" s="141" t="s">
        <v>41</v>
      </c>
      <c r="AI18" s="141" t="s">
        <v>41</v>
      </c>
      <c r="AJ18" s="141" t="s">
        <v>41</v>
      </c>
      <c r="AK18" s="141" t="s">
        <v>41</v>
      </c>
    </row>
    <row r="19" spans="1:37">
      <c r="A19" s="13" t="s">
        <v>23</v>
      </c>
      <c r="B19" s="138">
        <v>5792.9880000000003</v>
      </c>
      <c r="C19" s="141">
        <v>5684.89</v>
      </c>
      <c r="D19" s="141">
        <v>5833.66</v>
      </c>
      <c r="E19" s="141">
        <v>5949.08</v>
      </c>
      <c r="F19" s="141">
        <v>6090.53</v>
      </c>
      <c r="G19" s="141">
        <v>6436.2120000000004</v>
      </c>
      <c r="H19" s="141">
        <v>6815.3530000000001</v>
      </c>
      <c r="I19" s="141">
        <v>7638.9269999999997</v>
      </c>
      <c r="J19" s="141">
        <v>7776.5280000000002</v>
      </c>
      <c r="K19" s="141">
        <v>7999.7659999999996</v>
      </c>
      <c r="L19" s="141">
        <v>8549.6509999999998</v>
      </c>
      <c r="M19" s="141">
        <v>8978.4879999999994</v>
      </c>
      <c r="N19" s="141">
        <v>9026.09</v>
      </c>
      <c r="O19" s="141">
        <v>8622.2389999999996</v>
      </c>
      <c r="P19" s="141">
        <v>8462.1820000000007</v>
      </c>
      <c r="Q19" s="141">
        <v>8380.5820000000003</v>
      </c>
      <c r="R19" s="141">
        <v>8255.3140000000003</v>
      </c>
      <c r="S19" s="141">
        <v>8057.9570000000003</v>
      </c>
      <c r="T19" s="141">
        <v>8244.143</v>
      </c>
      <c r="U19" s="141">
        <v>8723.2309999999998</v>
      </c>
      <c r="V19" s="141">
        <v>8618.1360000000004</v>
      </c>
      <c r="W19" s="141">
        <v>8605.3189999999995</v>
      </c>
      <c r="X19" s="141">
        <v>8643.491</v>
      </c>
      <c r="Y19" s="141">
        <v>8596.2459999999992</v>
      </c>
      <c r="Z19" s="141">
        <v>8610.8420000000006</v>
      </c>
      <c r="AA19" s="141">
        <v>8859.6119999999992</v>
      </c>
      <c r="AB19" s="141">
        <v>8678.2610000000004</v>
      </c>
      <c r="AC19" s="141">
        <v>8629.8629999999994</v>
      </c>
      <c r="AD19" s="141">
        <v>8532.7559999999994</v>
      </c>
      <c r="AE19" s="141">
        <v>8530.375</v>
      </c>
      <c r="AF19" s="141">
        <v>8598</v>
      </c>
      <c r="AG19" s="141" t="s">
        <v>41</v>
      </c>
      <c r="AH19" s="141" t="s">
        <v>41</v>
      </c>
      <c r="AI19" s="141" t="s">
        <v>41</v>
      </c>
      <c r="AJ19" s="141" t="s">
        <v>41</v>
      </c>
      <c r="AK19" s="140" t="s">
        <v>41</v>
      </c>
    </row>
    <row r="21" spans="1:37">
      <c r="A21" s="27" t="s">
        <v>19</v>
      </c>
    </row>
    <row r="22" spans="1:37">
      <c r="A22" s="27"/>
    </row>
    <row r="23" spans="1:37">
      <c r="A23" s="49" t="s">
        <v>210</v>
      </c>
    </row>
    <row r="25" spans="1:37">
      <c r="A25" s="49" t="s">
        <v>209</v>
      </c>
    </row>
    <row r="26" spans="1:37">
      <c r="B26" s="19"/>
      <c r="C26" s="19"/>
      <c r="D26" s="19"/>
      <c r="E26" s="19"/>
      <c r="F26" s="19"/>
      <c r="G26" s="19"/>
      <c r="H26" s="19"/>
      <c r="I26" s="19"/>
      <c r="J26" s="19"/>
      <c r="K26" s="19"/>
      <c r="L26" s="19"/>
      <c r="M26" s="19"/>
    </row>
    <row r="27" spans="1:37">
      <c r="A27" s="35" t="s">
        <v>42</v>
      </c>
      <c r="B27" s="19"/>
      <c r="C27" s="19"/>
      <c r="D27" s="19"/>
      <c r="E27" s="19"/>
      <c r="F27" s="19"/>
      <c r="G27" s="19"/>
      <c r="H27" s="19"/>
      <c r="I27" s="19"/>
      <c r="J27" s="19"/>
      <c r="K27" s="19"/>
      <c r="L27" s="19"/>
      <c r="M27" s="19"/>
    </row>
    <row r="29" spans="1:37">
      <c r="A29" s="27" t="s">
        <v>43</v>
      </c>
    </row>
    <row r="30" spans="1:37" ht="14.25" customHeight="1">
      <c r="C30" s="19"/>
      <c r="D30" s="19"/>
      <c r="E30" s="19"/>
      <c r="F30" s="19"/>
      <c r="G30" s="19"/>
      <c r="H30" s="19"/>
      <c r="I30" s="19"/>
      <c r="J30" s="19"/>
      <c r="K30" s="19"/>
      <c r="L30" s="19"/>
      <c r="M30" s="19"/>
    </row>
    <row r="31" spans="1:37">
      <c r="A31" s="19" t="s">
        <v>217</v>
      </c>
    </row>
  </sheetData>
  <mergeCells count="2">
    <mergeCell ref="A3:A4"/>
    <mergeCell ref="B3:AK3"/>
  </mergeCells>
  <conditionalFormatting sqref="AJ12">
    <cfRule type="expression" dxfId="116" priority="8" stopIfTrue="1">
      <formula>ISNA(ACTIVECELL)</formula>
    </cfRule>
  </conditionalFormatting>
  <conditionalFormatting sqref="AJ13">
    <cfRule type="expression" dxfId="115" priority="7" stopIfTrue="1">
      <formula>ISNA(ACTIVECELL)</formula>
    </cfRule>
  </conditionalFormatting>
  <conditionalFormatting sqref="AJ15">
    <cfRule type="expression" dxfId="114" priority="6" stopIfTrue="1">
      <formula>ISNA(ACTIVECELL)</formula>
    </cfRule>
  </conditionalFormatting>
  <conditionalFormatting sqref="AJ16:AK16">
    <cfRule type="expression" dxfId="113" priority="4" stopIfTrue="1">
      <formula>ISNA(ACTIVECELL)</formula>
    </cfRule>
  </conditionalFormatting>
  <conditionalFormatting sqref="AK15">
    <cfRule type="expression" dxfId="112" priority="3" stopIfTrue="1">
      <formula>ISNA(ACTIVECELL)</formula>
    </cfRule>
  </conditionalFormatting>
  <conditionalFormatting sqref="AK13">
    <cfRule type="expression" dxfId="111" priority="2" stopIfTrue="1">
      <formula>ISNA(ACTIVECELL)</formula>
    </cfRule>
  </conditionalFormatting>
  <conditionalFormatting sqref="AK7 AK19 AK12">
    <cfRule type="expression" dxfId="110" priority="1" stopIfTrue="1">
      <formula>ISNA(ACTIVECELL)</formula>
    </cfRule>
  </conditionalFormatting>
  <hyperlinks>
    <hyperlink ref="AM4" location="Content!A1" display="Back to content pag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9"/>
  <sheetViews>
    <sheetView topLeftCell="A20" workbookViewId="0">
      <selection activeCell="B29" sqref="B29:Q29"/>
    </sheetView>
  </sheetViews>
  <sheetFormatPr defaultColWidth="9.26953125" defaultRowHeight="14.5"/>
  <cols>
    <col min="1" max="1" width="9.26953125" style="121"/>
    <col min="2" max="2" width="16" style="121" customWidth="1"/>
    <col min="3" max="9" width="9.26953125" style="121"/>
    <col min="10" max="10" width="13" style="121" customWidth="1"/>
    <col min="11" max="16384" width="9.26953125" style="121"/>
  </cols>
  <sheetData>
    <row r="1" spans="2:17" ht="20">
      <c r="B1" s="177" t="s">
        <v>327</v>
      </c>
    </row>
    <row r="2" spans="2:17" ht="10" customHeight="1"/>
    <row r="3" spans="2:17" ht="17.5">
      <c r="B3" s="128" t="s">
        <v>242</v>
      </c>
      <c r="C3" s="49"/>
      <c r="D3" s="49"/>
      <c r="E3" s="49"/>
      <c r="F3" s="49"/>
      <c r="G3" s="49"/>
      <c r="H3" s="49"/>
      <c r="I3" s="176"/>
    </row>
    <row r="4" spans="2:17" ht="10" customHeight="1"/>
    <row r="5" spans="2:17" ht="15.5">
      <c r="B5" s="175" t="s">
        <v>328</v>
      </c>
      <c r="C5" s="61"/>
      <c r="D5" s="61"/>
      <c r="E5" s="61"/>
      <c r="F5" s="61"/>
      <c r="G5" s="61"/>
      <c r="H5" s="61"/>
      <c r="I5" s="61"/>
      <c r="J5" s="61"/>
      <c r="K5" s="61"/>
      <c r="L5" s="61"/>
      <c r="M5" s="61"/>
      <c r="N5" s="61"/>
      <c r="O5" s="61"/>
    </row>
    <row r="6" spans="2:17" ht="10" customHeight="1">
      <c r="B6" s="61"/>
      <c r="C6" s="61"/>
      <c r="D6" s="61"/>
      <c r="E6" s="61"/>
      <c r="F6" s="61"/>
      <c r="G6" s="61"/>
      <c r="H6" s="61"/>
      <c r="I6" s="61"/>
      <c r="J6" s="61"/>
      <c r="K6" s="61"/>
      <c r="L6" s="61"/>
      <c r="M6" s="61"/>
      <c r="N6" s="61"/>
      <c r="O6" s="61"/>
    </row>
    <row r="7" spans="2:17" ht="18" customHeight="1">
      <c r="B7" s="174" t="s">
        <v>243</v>
      </c>
      <c r="C7" s="304" t="s">
        <v>244</v>
      </c>
      <c r="D7" s="304"/>
      <c r="E7" s="304"/>
      <c r="F7" s="304"/>
      <c r="G7" s="171"/>
      <c r="H7" s="171"/>
      <c r="I7" s="171"/>
      <c r="J7" s="174" t="s">
        <v>243</v>
      </c>
      <c r="K7" s="173" t="s">
        <v>244</v>
      </c>
      <c r="L7" s="172"/>
      <c r="M7" s="172"/>
    </row>
    <row r="8" spans="2:17" ht="10" customHeight="1">
      <c r="B8" s="61"/>
      <c r="C8" s="61"/>
      <c r="D8" s="61"/>
      <c r="E8" s="61"/>
      <c r="F8" s="61"/>
      <c r="G8" s="61"/>
      <c r="H8" s="61"/>
      <c r="I8" s="61"/>
      <c r="J8" s="61"/>
      <c r="K8" s="61"/>
      <c r="L8" s="61"/>
      <c r="M8" s="61"/>
    </row>
    <row r="9" spans="2:17" ht="15.75" customHeight="1">
      <c r="B9" s="147">
        <v>0</v>
      </c>
      <c r="C9" s="307" t="s">
        <v>245</v>
      </c>
      <c r="D9" s="307"/>
      <c r="E9" s="307"/>
      <c r="F9" s="307"/>
      <c r="G9" s="307"/>
      <c r="H9" s="307"/>
      <c r="I9" s="171"/>
      <c r="J9" s="145" t="s">
        <v>270</v>
      </c>
      <c r="K9" s="132" t="s">
        <v>271</v>
      </c>
      <c r="L9" s="170"/>
      <c r="M9" s="170"/>
      <c r="P9" s="148"/>
    </row>
    <row r="10" spans="2:17" ht="15.75" customHeight="1">
      <c r="B10" s="147"/>
      <c r="C10" s="307"/>
      <c r="D10" s="307"/>
      <c r="E10" s="307"/>
      <c r="F10" s="307"/>
      <c r="G10" s="307"/>
      <c r="H10" s="307"/>
      <c r="I10" s="171"/>
      <c r="J10" s="145"/>
      <c r="K10" s="132"/>
      <c r="L10" s="170"/>
      <c r="M10" s="170"/>
      <c r="P10" s="148"/>
    </row>
    <row r="11" spans="2:17" ht="15.75" customHeight="1">
      <c r="B11" s="145" t="s">
        <v>250</v>
      </c>
      <c r="C11" s="132" t="s">
        <v>251</v>
      </c>
      <c r="D11" s="170"/>
      <c r="E11" s="170"/>
      <c r="F11" s="170"/>
      <c r="G11" s="170"/>
      <c r="H11" s="170"/>
      <c r="I11" s="171"/>
      <c r="J11" s="145" t="s">
        <v>268</v>
      </c>
      <c r="K11" s="132" t="s">
        <v>269</v>
      </c>
      <c r="L11" s="148"/>
      <c r="M11" s="148"/>
      <c r="P11" s="148"/>
      <c r="Q11" s="148"/>
    </row>
    <row r="12" spans="2:17" ht="15.75" customHeight="1">
      <c r="B12" s="145" t="s">
        <v>256</v>
      </c>
      <c r="C12" s="131" t="s">
        <v>158</v>
      </c>
      <c r="D12" s="148"/>
      <c r="E12" s="148"/>
      <c r="F12" s="148"/>
      <c r="G12" s="171"/>
      <c r="H12" s="171"/>
      <c r="I12" s="171"/>
      <c r="J12" s="145" t="s">
        <v>272</v>
      </c>
      <c r="K12" s="132" t="s">
        <v>273</v>
      </c>
      <c r="L12" s="148"/>
      <c r="M12" s="148"/>
      <c r="P12" s="168"/>
      <c r="Q12" s="148"/>
    </row>
    <row r="13" spans="2:17" ht="15.75" customHeight="1">
      <c r="B13" s="145" t="s">
        <v>248</v>
      </c>
      <c r="C13" s="305" t="s">
        <v>249</v>
      </c>
      <c r="D13" s="305"/>
      <c r="E13" s="305"/>
      <c r="F13" s="305"/>
      <c r="G13" s="305"/>
      <c r="H13" s="305"/>
      <c r="I13" s="171"/>
      <c r="J13" s="145" t="s">
        <v>332</v>
      </c>
      <c r="K13" s="145" t="s">
        <v>333</v>
      </c>
      <c r="L13" s="148"/>
      <c r="M13" s="148"/>
      <c r="P13" s="148"/>
      <c r="Q13" s="148"/>
    </row>
    <row r="14" spans="2:17" ht="15.75" customHeight="1">
      <c r="B14" s="145"/>
      <c r="C14" s="305"/>
      <c r="D14" s="305"/>
      <c r="E14" s="305"/>
      <c r="F14" s="305"/>
      <c r="G14" s="305"/>
      <c r="H14" s="305"/>
      <c r="I14" s="171"/>
      <c r="J14" s="145"/>
      <c r="K14" s="145"/>
      <c r="L14" s="148"/>
      <c r="M14" s="148"/>
      <c r="P14" s="148"/>
      <c r="Q14" s="148"/>
    </row>
    <row r="15" spans="2:17" ht="15.75" customHeight="1">
      <c r="B15" s="129" t="s">
        <v>252</v>
      </c>
      <c r="C15" s="130" t="s">
        <v>253</v>
      </c>
      <c r="D15" s="148"/>
      <c r="E15" s="148"/>
      <c r="F15" s="148"/>
      <c r="G15" s="148"/>
      <c r="H15" s="148"/>
      <c r="I15" s="171"/>
      <c r="J15" s="145" t="s">
        <v>41</v>
      </c>
      <c r="K15" s="132" t="s">
        <v>247</v>
      </c>
      <c r="L15" s="148"/>
      <c r="M15" s="148"/>
      <c r="P15" s="148"/>
      <c r="Q15" s="148"/>
    </row>
    <row r="16" spans="2:17" ht="15.75" customHeight="1">
      <c r="B16" s="145" t="s">
        <v>28</v>
      </c>
      <c r="C16" s="132" t="s">
        <v>246</v>
      </c>
      <c r="D16" s="148"/>
      <c r="E16" s="148"/>
      <c r="F16" s="148"/>
      <c r="G16" s="148"/>
      <c r="H16" s="148"/>
      <c r="I16" s="171"/>
      <c r="J16" s="145" t="s">
        <v>264</v>
      </c>
      <c r="K16" s="305" t="s">
        <v>265</v>
      </c>
      <c r="L16" s="305"/>
      <c r="M16" s="305"/>
      <c r="N16" s="305"/>
      <c r="O16" s="305"/>
      <c r="P16" s="305"/>
      <c r="Q16" s="305"/>
    </row>
    <row r="17" spans="2:17" ht="15.75" customHeight="1">
      <c r="B17" s="145"/>
      <c r="C17" s="132"/>
      <c r="D17" s="148"/>
      <c r="E17" s="148"/>
      <c r="F17" s="148"/>
      <c r="G17" s="148"/>
      <c r="H17" s="148"/>
      <c r="I17" s="171"/>
      <c r="J17" s="145"/>
      <c r="K17" s="305"/>
      <c r="L17" s="305"/>
      <c r="M17" s="305"/>
      <c r="N17" s="305"/>
      <c r="O17" s="305"/>
      <c r="P17" s="305"/>
      <c r="Q17" s="305"/>
    </row>
    <row r="18" spans="2:17" ht="15.75" customHeight="1">
      <c r="B18" s="145" t="s">
        <v>254</v>
      </c>
      <c r="C18" s="132" t="s">
        <v>255</v>
      </c>
      <c r="D18" s="148"/>
      <c r="E18" s="148"/>
      <c r="F18" s="148"/>
      <c r="G18" s="171"/>
      <c r="H18" s="171"/>
      <c r="I18" s="171"/>
      <c r="J18" s="145" t="s">
        <v>261</v>
      </c>
      <c r="K18" s="132" t="s">
        <v>262</v>
      </c>
      <c r="L18" s="148"/>
      <c r="M18" s="148"/>
      <c r="P18" s="148"/>
      <c r="Q18" s="148"/>
    </row>
    <row r="19" spans="2:17" ht="15.75" customHeight="1">
      <c r="B19" s="145" t="s">
        <v>349</v>
      </c>
      <c r="C19" s="130" t="s">
        <v>348</v>
      </c>
      <c r="D19" s="168"/>
      <c r="E19" s="168"/>
      <c r="F19" s="168"/>
      <c r="G19" s="171"/>
      <c r="H19" s="171"/>
      <c r="I19" s="171"/>
      <c r="J19" s="145" t="s">
        <v>27</v>
      </c>
      <c r="K19" s="305" t="s">
        <v>263</v>
      </c>
      <c r="L19" s="305"/>
      <c r="M19" s="305"/>
      <c r="N19" s="305"/>
      <c r="O19" s="305"/>
      <c r="P19" s="305"/>
      <c r="Q19" s="305"/>
    </row>
    <row r="20" spans="2:17" ht="15.75" customHeight="1">
      <c r="B20" s="145" t="s">
        <v>334</v>
      </c>
      <c r="C20" s="130" t="s">
        <v>335</v>
      </c>
      <c r="D20" s="168"/>
      <c r="E20" s="168"/>
      <c r="F20" s="168"/>
      <c r="G20" s="171"/>
      <c r="H20" s="171"/>
      <c r="I20" s="171"/>
      <c r="J20" s="145"/>
      <c r="K20" s="305"/>
      <c r="L20" s="305"/>
      <c r="M20" s="305"/>
      <c r="N20" s="305"/>
      <c r="O20" s="305"/>
      <c r="P20" s="305"/>
      <c r="Q20" s="305"/>
    </row>
    <row r="21" spans="2:17" ht="15.75" customHeight="1">
      <c r="D21" s="168"/>
      <c r="E21" s="168"/>
      <c r="F21" s="168"/>
      <c r="G21" s="171"/>
      <c r="H21" s="171"/>
      <c r="I21" s="171"/>
      <c r="J21" s="145"/>
      <c r="K21" s="305"/>
      <c r="L21" s="305"/>
      <c r="M21" s="305"/>
      <c r="N21" s="305"/>
      <c r="O21" s="305"/>
      <c r="P21" s="305"/>
      <c r="Q21" s="305"/>
    </row>
    <row r="22" spans="2:17" ht="15.75" customHeight="1">
      <c r="B22" s="145"/>
      <c r="C22" s="130"/>
      <c r="D22" s="168"/>
      <c r="E22" s="168"/>
      <c r="F22" s="168"/>
      <c r="G22" s="171"/>
      <c r="H22" s="171"/>
      <c r="I22" s="171"/>
      <c r="J22" s="145"/>
      <c r="K22" s="305"/>
      <c r="L22" s="305"/>
      <c r="M22" s="305"/>
      <c r="N22" s="305"/>
      <c r="O22" s="305"/>
      <c r="P22" s="305"/>
      <c r="Q22" s="305"/>
    </row>
    <row r="23" spans="2:17" ht="15.75" customHeight="1">
      <c r="B23" s="145" t="s">
        <v>266</v>
      </c>
      <c r="C23" s="132" t="s">
        <v>267</v>
      </c>
      <c r="D23" s="148"/>
      <c r="E23" s="148"/>
      <c r="F23" s="148"/>
      <c r="G23" s="171"/>
      <c r="H23" s="171"/>
      <c r="I23" s="171"/>
      <c r="J23" s="145" t="s">
        <v>259</v>
      </c>
      <c r="K23" s="132" t="s">
        <v>260</v>
      </c>
      <c r="L23" s="148"/>
      <c r="M23" s="148"/>
      <c r="P23" s="61"/>
    </row>
    <row r="24" spans="2:17" ht="15.5">
      <c r="B24" s="145" t="s">
        <v>257</v>
      </c>
      <c r="C24" s="132" t="s">
        <v>258</v>
      </c>
      <c r="D24" s="148"/>
      <c r="E24" s="148"/>
      <c r="F24" s="148"/>
      <c r="G24" s="171"/>
      <c r="H24" s="171"/>
      <c r="I24" s="171"/>
      <c r="J24" s="147"/>
      <c r="K24" s="148"/>
      <c r="L24" s="170"/>
      <c r="M24" s="170"/>
      <c r="N24" s="170"/>
      <c r="O24" s="61"/>
    </row>
    <row r="25" spans="2:17" ht="15.75" customHeight="1">
      <c r="B25" s="147"/>
      <c r="C25" s="148"/>
      <c r="D25" s="148"/>
      <c r="E25" s="148"/>
      <c r="F25" s="148"/>
      <c r="G25" s="171"/>
      <c r="H25" s="171"/>
      <c r="I25" s="171"/>
      <c r="J25" s="147"/>
      <c r="K25" s="148"/>
      <c r="L25" s="61"/>
      <c r="M25" s="61"/>
      <c r="N25" s="61"/>
      <c r="O25" s="61"/>
    </row>
    <row r="26" spans="2:17" ht="15.5">
      <c r="B26" s="147"/>
      <c r="C26" s="148"/>
      <c r="D26" s="148"/>
      <c r="E26" s="148"/>
      <c r="F26" s="148"/>
      <c r="G26" s="171"/>
      <c r="H26" s="171"/>
      <c r="I26" s="171"/>
      <c r="J26" s="168"/>
      <c r="K26" s="148"/>
      <c r="L26" s="61"/>
      <c r="M26" s="61"/>
      <c r="N26" s="61"/>
      <c r="O26" s="61"/>
    </row>
    <row r="27" spans="2:17" ht="10" customHeight="1"/>
    <row r="28" spans="2:17" ht="10" customHeight="1"/>
    <row r="29" spans="2:17" ht="18" customHeight="1">
      <c r="B29" s="306" t="s">
        <v>274</v>
      </c>
      <c r="C29" s="306"/>
      <c r="D29" s="306"/>
      <c r="E29" s="306"/>
      <c r="F29" s="306"/>
      <c r="G29" s="306"/>
      <c r="H29" s="306"/>
      <c r="I29" s="306"/>
      <c r="J29" s="306"/>
      <c r="K29" s="306"/>
      <c r="L29" s="306"/>
      <c r="M29" s="306"/>
      <c r="N29" s="306"/>
      <c r="O29" s="306"/>
      <c r="P29" s="306"/>
      <c r="Q29" s="306"/>
    </row>
    <row r="30" spans="2:17" ht="10" customHeight="1"/>
    <row r="31" spans="2:17" ht="15.5">
      <c r="B31" s="147" t="s">
        <v>275</v>
      </c>
      <c r="C31" s="168" t="s">
        <v>276</v>
      </c>
      <c r="D31" s="167"/>
      <c r="E31" s="167"/>
      <c r="F31" s="167"/>
      <c r="G31" s="167"/>
      <c r="H31" s="167"/>
      <c r="I31" s="167"/>
      <c r="J31" s="147" t="s">
        <v>301</v>
      </c>
      <c r="K31" s="168" t="s">
        <v>302</v>
      </c>
      <c r="L31" s="167"/>
      <c r="M31" s="167"/>
      <c r="N31" s="167"/>
      <c r="O31" s="167"/>
      <c r="P31" s="167"/>
      <c r="Q31" s="167"/>
    </row>
    <row r="32" spans="2:17" ht="15.5">
      <c r="B32" s="147" t="s">
        <v>277</v>
      </c>
      <c r="C32" s="168" t="s">
        <v>278</v>
      </c>
      <c r="D32" s="167"/>
      <c r="E32" s="167"/>
      <c r="F32" s="167"/>
      <c r="G32" s="167"/>
      <c r="H32" s="167"/>
      <c r="I32" s="167"/>
      <c r="J32" s="147" t="s">
        <v>303</v>
      </c>
      <c r="K32" s="168" t="s">
        <v>304</v>
      </c>
      <c r="L32" s="167"/>
      <c r="M32" s="167"/>
      <c r="N32" s="167"/>
      <c r="O32" s="167"/>
      <c r="P32" s="167"/>
      <c r="Q32" s="167"/>
    </row>
    <row r="33" spans="2:17" ht="15.5">
      <c r="B33" s="147" t="s">
        <v>279</v>
      </c>
      <c r="C33" s="168" t="s">
        <v>280</v>
      </c>
      <c r="D33" s="167"/>
      <c r="E33" s="167"/>
      <c r="F33" s="167"/>
      <c r="G33" s="167"/>
      <c r="H33" s="167"/>
      <c r="I33" s="167"/>
      <c r="J33" s="147" t="s">
        <v>305</v>
      </c>
      <c r="K33" s="168" t="s">
        <v>306</v>
      </c>
      <c r="L33" s="167"/>
      <c r="M33" s="167"/>
      <c r="N33" s="167"/>
      <c r="O33" s="167"/>
      <c r="P33" s="167"/>
      <c r="Q33" s="167"/>
    </row>
    <row r="34" spans="2:17" ht="15.5">
      <c r="B34" s="147" t="s">
        <v>281</v>
      </c>
      <c r="C34" s="168" t="s">
        <v>282</v>
      </c>
      <c r="D34" s="167"/>
      <c r="E34" s="167"/>
      <c r="F34" s="167"/>
      <c r="G34" s="167"/>
      <c r="H34" s="167"/>
      <c r="I34" s="167"/>
      <c r="J34" s="248" t="s">
        <v>307</v>
      </c>
      <c r="K34" s="249" t="s">
        <v>308</v>
      </c>
      <c r="L34" s="167"/>
      <c r="M34" s="167"/>
      <c r="N34" s="167"/>
      <c r="O34" s="167"/>
      <c r="P34" s="167"/>
      <c r="Q34" s="167"/>
    </row>
    <row r="35" spans="2:17" ht="15.5">
      <c r="B35" s="147" t="s">
        <v>283</v>
      </c>
      <c r="C35" s="168" t="s">
        <v>284</v>
      </c>
      <c r="D35" s="167"/>
      <c r="E35" s="167"/>
      <c r="F35" s="167"/>
      <c r="G35" s="167"/>
      <c r="H35" s="167"/>
      <c r="I35" s="167"/>
      <c r="J35" s="248" t="s">
        <v>309</v>
      </c>
      <c r="K35" s="249" t="s">
        <v>310</v>
      </c>
      <c r="L35" s="167"/>
      <c r="M35" s="167"/>
      <c r="N35" s="167"/>
      <c r="O35" s="167"/>
      <c r="P35" s="167"/>
      <c r="Q35" s="167"/>
    </row>
    <row r="36" spans="2:17" ht="15.5">
      <c r="B36" s="147" t="s">
        <v>285</v>
      </c>
      <c r="C36" s="168" t="s">
        <v>286</v>
      </c>
      <c r="D36" s="167"/>
      <c r="E36" s="167"/>
      <c r="F36" s="167"/>
      <c r="G36" s="167"/>
      <c r="H36" s="167"/>
      <c r="I36" s="167"/>
      <c r="J36" s="147" t="s">
        <v>311</v>
      </c>
      <c r="K36" s="168" t="s">
        <v>312</v>
      </c>
      <c r="L36" s="167"/>
      <c r="M36" s="167"/>
      <c r="N36" s="167"/>
      <c r="O36" s="167"/>
      <c r="P36" s="167"/>
      <c r="Q36" s="167"/>
    </row>
    <row r="37" spans="2:17" ht="15.5">
      <c r="B37" s="147" t="s">
        <v>287</v>
      </c>
      <c r="C37" s="168" t="s">
        <v>288</v>
      </c>
      <c r="D37" s="167"/>
      <c r="E37" s="167"/>
      <c r="F37" s="167"/>
      <c r="G37" s="167"/>
      <c r="H37" s="167"/>
      <c r="I37" s="167"/>
      <c r="J37" s="248" t="s">
        <v>313</v>
      </c>
      <c r="K37" s="249" t="s">
        <v>314</v>
      </c>
      <c r="L37" s="167"/>
      <c r="M37" s="167"/>
      <c r="N37" s="167"/>
      <c r="O37" s="167"/>
      <c r="P37" s="167"/>
      <c r="Q37" s="167"/>
    </row>
    <row r="38" spans="2:17" ht="15.5">
      <c r="B38" s="147" t="s">
        <v>289</v>
      </c>
      <c r="C38" s="168" t="s">
        <v>290</v>
      </c>
      <c r="D38" s="167"/>
      <c r="E38" s="167"/>
      <c r="F38" s="167"/>
      <c r="G38" s="167"/>
      <c r="H38" s="167"/>
      <c r="I38" s="167"/>
      <c r="J38" s="147" t="s">
        <v>315</v>
      </c>
      <c r="K38" s="168" t="s">
        <v>316</v>
      </c>
      <c r="L38" s="167"/>
      <c r="M38" s="167"/>
      <c r="N38" s="167"/>
      <c r="O38" s="167"/>
      <c r="P38" s="167"/>
      <c r="Q38" s="167"/>
    </row>
    <row r="39" spans="2:17" ht="15.5">
      <c r="B39" s="147" t="s">
        <v>291</v>
      </c>
      <c r="C39" s="168" t="s">
        <v>292</v>
      </c>
      <c r="D39" s="170"/>
      <c r="E39" s="170"/>
      <c r="F39" s="170"/>
      <c r="G39" s="170"/>
      <c r="H39" s="170"/>
      <c r="I39" s="170"/>
      <c r="J39" s="147" t="s">
        <v>317</v>
      </c>
      <c r="K39" s="168" t="s">
        <v>318</v>
      </c>
      <c r="L39" s="167"/>
      <c r="M39" s="167"/>
      <c r="N39" s="167"/>
      <c r="O39" s="167"/>
      <c r="P39" s="167"/>
      <c r="Q39" s="167"/>
    </row>
    <row r="40" spans="2:17" ht="15.5">
      <c r="B40" s="147" t="s">
        <v>293</v>
      </c>
      <c r="C40" s="168" t="s">
        <v>294</v>
      </c>
      <c r="D40" s="170"/>
      <c r="E40" s="170"/>
      <c r="F40" s="170"/>
      <c r="G40" s="170"/>
      <c r="H40" s="170"/>
      <c r="I40" s="170"/>
      <c r="J40" s="147" t="s">
        <v>319</v>
      </c>
      <c r="K40" s="168" t="s">
        <v>320</v>
      </c>
      <c r="L40" s="167"/>
      <c r="M40" s="167"/>
      <c r="N40" s="167"/>
      <c r="O40" s="167"/>
      <c r="P40" s="167"/>
      <c r="Q40" s="167"/>
    </row>
    <row r="41" spans="2:17" ht="15.5">
      <c r="B41" s="147" t="s">
        <v>295</v>
      </c>
      <c r="C41" s="168" t="s">
        <v>296</v>
      </c>
      <c r="D41" s="167"/>
      <c r="E41" s="167"/>
      <c r="F41" s="167"/>
      <c r="G41" s="167"/>
      <c r="H41" s="167"/>
      <c r="I41" s="167"/>
      <c r="J41" s="147" t="s">
        <v>321</v>
      </c>
      <c r="K41" s="168" t="s">
        <v>322</v>
      </c>
      <c r="L41" s="167"/>
      <c r="M41" s="167"/>
      <c r="N41" s="167"/>
      <c r="O41" s="167"/>
      <c r="P41" s="167"/>
      <c r="Q41" s="167"/>
    </row>
    <row r="42" spans="2:17" ht="15.5">
      <c r="B42" s="246" t="s">
        <v>586</v>
      </c>
      <c r="C42" s="247" t="s">
        <v>587</v>
      </c>
      <c r="D42" s="167"/>
      <c r="E42" s="167"/>
      <c r="F42" s="167"/>
      <c r="G42" s="167"/>
      <c r="H42" s="167"/>
      <c r="I42" s="167"/>
      <c r="J42" s="147" t="s">
        <v>323</v>
      </c>
      <c r="K42" s="168" t="s">
        <v>324</v>
      </c>
      <c r="L42" s="167"/>
      <c r="M42" s="167"/>
      <c r="N42" s="167"/>
      <c r="O42" s="167"/>
      <c r="P42" s="167"/>
      <c r="Q42" s="167"/>
    </row>
    <row r="43" spans="2:17" ht="15.5">
      <c r="B43" s="147" t="s">
        <v>297</v>
      </c>
      <c r="C43" s="168" t="s">
        <v>298</v>
      </c>
      <c r="E43" s="167"/>
      <c r="F43" s="167"/>
      <c r="G43" s="167"/>
      <c r="H43" s="167"/>
      <c r="I43" s="167"/>
      <c r="J43" s="147" t="s">
        <v>325</v>
      </c>
      <c r="K43" s="168" t="s">
        <v>326</v>
      </c>
      <c r="L43" s="167"/>
      <c r="M43" s="167"/>
      <c r="N43" s="167"/>
      <c r="O43" s="167"/>
      <c r="P43" s="167"/>
      <c r="Q43" s="167"/>
    </row>
    <row r="44" spans="2:17" ht="15.5">
      <c r="B44" s="147" t="s">
        <v>299</v>
      </c>
      <c r="C44" s="168" t="s">
        <v>300</v>
      </c>
      <c r="D44" s="167"/>
      <c r="E44" s="167"/>
      <c r="F44" s="167"/>
      <c r="G44" s="167"/>
      <c r="H44" s="167"/>
      <c r="I44" s="167"/>
      <c r="J44" s="245"/>
      <c r="K44" s="168"/>
      <c r="L44" s="167"/>
      <c r="M44" s="167"/>
      <c r="N44" s="167"/>
      <c r="O44" s="167"/>
      <c r="P44" s="167"/>
      <c r="Q44" s="167"/>
    </row>
    <row r="45" spans="2:17" ht="15.5">
      <c r="D45" s="167"/>
      <c r="E45" s="167"/>
      <c r="F45" s="167"/>
      <c r="G45" s="167"/>
      <c r="H45" s="167"/>
      <c r="I45" s="167"/>
      <c r="J45" s="245"/>
      <c r="K45" s="169"/>
      <c r="L45" s="167"/>
      <c r="M45" s="167"/>
      <c r="N45" s="167"/>
      <c r="O45" s="167"/>
      <c r="P45" s="167"/>
      <c r="Q45" s="167"/>
    </row>
    <row r="46" spans="2:17" ht="15.5">
      <c r="D46" s="167"/>
      <c r="E46" s="167"/>
      <c r="F46" s="167"/>
      <c r="G46" s="167"/>
      <c r="H46" s="167"/>
      <c r="I46" s="167"/>
      <c r="J46" s="245"/>
      <c r="K46" s="170"/>
      <c r="L46" s="170"/>
      <c r="M46" s="170"/>
      <c r="N46" s="170"/>
      <c r="O46" s="170"/>
      <c r="P46" s="170"/>
      <c r="Q46" s="170"/>
    </row>
    <row r="47" spans="2:17" ht="15.5">
      <c r="B47" s="147"/>
      <c r="C47" s="168"/>
      <c r="D47" s="167"/>
      <c r="E47" s="167"/>
      <c r="F47" s="167"/>
      <c r="G47" s="167"/>
      <c r="H47" s="167"/>
      <c r="I47" s="167"/>
      <c r="J47" s="147"/>
      <c r="K47" s="170"/>
      <c r="L47" s="170"/>
      <c r="M47" s="170"/>
      <c r="N47" s="170"/>
      <c r="O47" s="170"/>
      <c r="P47" s="170"/>
      <c r="Q47" s="170"/>
    </row>
    <row r="48" spans="2:17" ht="15.5">
      <c r="B48" s="245"/>
      <c r="C48" s="168"/>
      <c r="D48" s="167"/>
      <c r="E48" s="167"/>
      <c r="F48" s="167"/>
      <c r="G48" s="167"/>
      <c r="H48" s="167"/>
      <c r="I48" s="167"/>
      <c r="L48" s="167"/>
      <c r="M48" s="167"/>
      <c r="N48" s="167"/>
      <c r="O48" s="167"/>
      <c r="P48" s="167"/>
      <c r="Q48" s="167"/>
    </row>
    <row r="49" spans="2:17" ht="15.5">
      <c r="D49" s="167"/>
      <c r="E49" s="167"/>
      <c r="F49" s="167"/>
      <c r="G49" s="167"/>
      <c r="H49" s="167"/>
      <c r="I49" s="167"/>
      <c r="J49" s="248"/>
      <c r="K49" s="249"/>
      <c r="L49" s="167"/>
      <c r="M49" s="167"/>
      <c r="N49" s="167"/>
      <c r="O49" s="167"/>
      <c r="P49" s="167"/>
      <c r="Q49" s="167"/>
    </row>
    <row r="50" spans="2:17" ht="15.5">
      <c r="D50" s="167"/>
      <c r="E50" s="167"/>
      <c r="F50" s="167"/>
      <c r="G50" s="167"/>
      <c r="H50" s="167"/>
      <c r="I50" s="167"/>
      <c r="J50" s="245"/>
      <c r="K50" s="168"/>
      <c r="L50" s="167"/>
      <c r="M50" s="167"/>
      <c r="N50" s="167"/>
      <c r="O50" s="167"/>
      <c r="P50" s="167"/>
      <c r="Q50" s="167"/>
    </row>
    <row r="51" spans="2:17" ht="15.5">
      <c r="D51" s="167"/>
      <c r="E51" s="167"/>
      <c r="F51" s="167"/>
      <c r="G51" s="167"/>
      <c r="H51" s="167"/>
      <c r="I51" s="167"/>
      <c r="J51" s="245"/>
      <c r="K51" s="168"/>
      <c r="L51" s="167"/>
      <c r="M51" s="167"/>
      <c r="N51" s="167"/>
      <c r="O51" s="167"/>
      <c r="P51" s="167"/>
      <c r="Q51" s="167"/>
    </row>
    <row r="52" spans="2:17" ht="15.5">
      <c r="D52" s="167"/>
      <c r="E52" s="167"/>
      <c r="F52" s="167"/>
      <c r="G52" s="167"/>
      <c r="H52" s="167"/>
      <c r="I52" s="167"/>
      <c r="L52" s="167"/>
      <c r="M52" s="167"/>
      <c r="N52" s="167"/>
      <c r="O52" s="167"/>
      <c r="P52" s="167"/>
      <c r="Q52" s="167"/>
    </row>
    <row r="53" spans="2:17" ht="15.5">
      <c r="B53" s="147"/>
      <c r="C53" s="168"/>
      <c r="D53" s="167"/>
      <c r="E53" s="167"/>
      <c r="F53" s="167"/>
      <c r="G53" s="167"/>
      <c r="H53" s="167"/>
      <c r="I53" s="167"/>
      <c r="J53" s="147"/>
      <c r="K53" s="168"/>
      <c r="L53" s="167"/>
      <c r="M53" s="167"/>
      <c r="N53" s="167"/>
      <c r="O53" s="167"/>
      <c r="P53" s="167"/>
      <c r="Q53" s="167"/>
    </row>
    <row r="54" spans="2:17" ht="15.5">
      <c r="B54" s="147"/>
      <c r="C54" s="168"/>
      <c r="D54" s="167"/>
      <c r="E54" s="167"/>
      <c r="F54" s="167"/>
      <c r="G54" s="167"/>
      <c r="H54" s="167"/>
      <c r="I54" s="167"/>
      <c r="L54" s="167"/>
      <c r="M54" s="167"/>
      <c r="N54" s="167"/>
      <c r="O54" s="167"/>
      <c r="P54" s="167"/>
      <c r="Q54" s="167"/>
    </row>
    <row r="55" spans="2:17" ht="15.5">
      <c r="D55" s="167"/>
      <c r="E55" s="167"/>
      <c r="F55" s="167"/>
      <c r="G55" s="167"/>
      <c r="H55" s="167"/>
      <c r="I55" s="167"/>
      <c r="L55" s="167"/>
      <c r="M55" s="167"/>
      <c r="N55" s="167"/>
      <c r="O55" s="167"/>
      <c r="P55" s="167"/>
      <c r="Q55" s="167"/>
    </row>
    <row r="56" spans="2:17" ht="15.5">
      <c r="D56" s="167"/>
      <c r="E56" s="167"/>
      <c r="F56" s="167"/>
      <c r="G56" s="167"/>
      <c r="H56" s="167"/>
      <c r="I56" s="167"/>
      <c r="L56" s="167"/>
      <c r="M56" s="167"/>
      <c r="N56" s="167"/>
      <c r="O56" s="167"/>
      <c r="P56" s="167"/>
      <c r="Q56" s="167"/>
    </row>
    <row r="57" spans="2:17" ht="15.5">
      <c r="D57" s="167"/>
      <c r="E57" s="167"/>
      <c r="F57" s="167"/>
      <c r="G57" s="167"/>
      <c r="H57" s="167"/>
      <c r="I57" s="167"/>
      <c r="L57" s="167"/>
      <c r="M57" s="167"/>
      <c r="N57" s="167"/>
      <c r="O57" s="167"/>
      <c r="P57" s="167"/>
      <c r="Q57" s="167"/>
    </row>
    <row r="58" spans="2:17" ht="15.5">
      <c r="B58" s="245"/>
      <c r="C58" s="168"/>
      <c r="D58" s="167"/>
      <c r="E58" s="167"/>
      <c r="F58" s="167"/>
      <c r="G58" s="167"/>
      <c r="H58" s="167"/>
      <c r="I58" s="167"/>
      <c r="L58" s="167"/>
      <c r="M58" s="167"/>
      <c r="N58" s="167"/>
      <c r="O58" s="167"/>
      <c r="P58" s="167"/>
      <c r="Q58" s="167"/>
    </row>
    <row r="59" spans="2:17" ht="15.5">
      <c r="B59" s="147"/>
      <c r="C59" s="168"/>
      <c r="D59" s="167"/>
      <c r="E59" s="167"/>
      <c r="F59" s="167"/>
      <c r="G59" s="167"/>
      <c r="H59" s="167"/>
      <c r="I59" s="167"/>
      <c r="J59" s="166"/>
      <c r="K59" s="166"/>
      <c r="L59" s="166"/>
      <c r="M59" s="166"/>
      <c r="N59" s="166"/>
      <c r="O59" s="166"/>
      <c r="P59" s="166"/>
      <c r="Q59" s="166"/>
    </row>
  </sheetData>
  <mergeCells count="6">
    <mergeCell ref="C7:F7"/>
    <mergeCell ref="K16:Q17"/>
    <mergeCell ref="K19:Q22"/>
    <mergeCell ref="B29:Q29"/>
    <mergeCell ref="C9:H10"/>
    <mergeCell ref="C13:H14"/>
  </mergeCells>
  <printOptions verticalCentered="1"/>
  <pageMargins left="0.7" right="0.7" top="0.75" bottom="0.75" header="0.3" footer="0.3"/>
  <pageSetup scale="6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
  <sheetViews>
    <sheetView topLeftCell="A7" zoomScale="95" zoomScaleNormal="95" workbookViewId="0">
      <selection activeCell="B1" sqref="B1:AF1048576"/>
    </sheetView>
  </sheetViews>
  <sheetFormatPr defaultColWidth="9.1796875" defaultRowHeight="14"/>
  <cols>
    <col min="1" max="1" width="33.81640625" style="49" customWidth="1"/>
    <col min="2" max="24" width="11.26953125" style="49" customWidth="1"/>
    <col min="25" max="32" width="10" style="49" customWidth="1"/>
    <col min="33" max="16384" width="9.1796875" style="49"/>
  </cols>
  <sheetData>
    <row r="1" spans="1:35" s="28" customFormat="1">
      <c r="A1" s="28" t="s">
        <v>548</v>
      </c>
    </row>
    <row r="2" spans="1:35" s="28" customFormat="1"/>
    <row r="3" spans="1:35" ht="15" customHeight="1">
      <c r="A3" s="315" t="s">
        <v>29</v>
      </c>
      <c r="B3" s="317" t="s">
        <v>49</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H3" s="17"/>
      <c r="AI3" s="17"/>
    </row>
    <row r="4" spans="1:35" ht="14.5">
      <c r="A4" s="315"/>
      <c r="B4" s="152">
        <v>1990</v>
      </c>
      <c r="C4" s="152">
        <v>1991</v>
      </c>
      <c r="D4" s="152">
        <v>1992</v>
      </c>
      <c r="E4" s="152">
        <v>1993</v>
      </c>
      <c r="F4" s="152">
        <v>1994</v>
      </c>
      <c r="G4" s="152">
        <v>1995</v>
      </c>
      <c r="H4" s="152">
        <v>1996</v>
      </c>
      <c r="I4" s="152">
        <v>1997</v>
      </c>
      <c r="J4" s="152">
        <v>1998</v>
      </c>
      <c r="K4" s="152">
        <v>1999</v>
      </c>
      <c r="L4" s="152">
        <v>2000</v>
      </c>
      <c r="M4" s="152">
        <v>2001</v>
      </c>
      <c r="N4" s="152">
        <v>2002</v>
      </c>
      <c r="O4" s="152">
        <v>2003</v>
      </c>
      <c r="P4" s="152">
        <v>2004</v>
      </c>
      <c r="Q4" s="152">
        <v>2005</v>
      </c>
      <c r="R4" s="152">
        <v>2006</v>
      </c>
      <c r="S4" s="152">
        <v>2007</v>
      </c>
      <c r="T4" s="152">
        <v>2008</v>
      </c>
      <c r="U4" s="152">
        <v>2009</v>
      </c>
      <c r="V4" s="152">
        <v>2010</v>
      </c>
      <c r="W4" s="152">
        <v>2011</v>
      </c>
      <c r="X4" s="152">
        <v>2012</v>
      </c>
      <c r="Y4" s="152">
        <v>2013</v>
      </c>
      <c r="Z4" s="152">
        <v>2014</v>
      </c>
      <c r="AA4" s="152">
        <v>2015</v>
      </c>
      <c r="AB4" s="152">
        <v>2016</v>
      </c>
      <c r="AC4" s="152">
        <v>2017</v>
      </c>
      <c r="AD4" s="152">
        <v>2018</v>
      </c>
      <c r="AE4" s="152">
        <v>2019</v>
      </c>
      <c r="AF4" s="152">
        <v>2020</v>
      </c>
      <c r="AH4" s="46" t="s">
        <v>521</v>
      </c>
    </row>
    <row r="5" spans="1:35" s="47" customFormat="1">
      <c r="A5" s="13" t="s">
        <v>14</v>
      </c>
      <c r="B5" s="138">
        <v>841</v>
      </c>
      <c r="C5" s="138">
        <v>934</v>
      </c>
      <c r="D5" s="138">
        <v>947</v>
      </c>
      <c r="E5" s="138">
        <v>950</v>
      </c>
      <c r="F5" s="138">
        <v>955</v>
      </c>
      <c r="G5" s="138">
        <v>960</v>
      </c>
      <c r="H5" s="138">
        <v>1028</v>
      </c>
      <c r="I5" s="138">
        <v>1146</v>
      </c>
      <c r="J5" s="138">
        <v>1318</v>
      </c>
      <c r="K5" s="138">
        <v>1335</v>
      </c>
      <c r="L5" s="138">
        <v>1445</v>
      </c>
      <c r="M5" s="138">
        <v>1638</v>
      </c>
      <c r="N5" s="138">
        <v>1765</v>
      </c>
      <c r="O5" s="138">
        <v>1995</v>
      </c>
      <c r="P5" s="138">
        <v>2240</v>
      </c>
      <c r="Q5" s="138">
        <v>2632</v>
      </c>
      <c r="R5" s="138">
        <v>3306</v>
      </c>
      <c r="S5" s="138">
        <v>3217</v>
      </c>
      <c r="T5" s="138">
        <v>4156</v>
      </c>
      <c r="U5" s="138">
        <v>4735</v>
      </c>
      <c r="V5" s="138">
        <v>5256</v>
      </c>
      <c r="W5" s="138">
        <v>5607</v>
      </c>
      <c r="X5" s="138">
        <v>6189</v>
      </c>
      <c r="Y5" s="138">
        <v>8266</v>
      </c>
      <c r="Z5" s="138">
        <v>9010</v>
      </c>
      <c r="AA5" s="138">
        <v>9660.7000000000007</v>
      </c>
      <c r="AB5" s="135">
        <v>10105</v>
      </c>
      <c r="AC5" s="135">
        <v>10454</v>
      </c>
      <c r="AD5" s="135">
        <v>11445</v>
      </c>
      <c r="AE5" s="138" t="s">
        <v>41</v>
      </c>
      <c r="AF5" s="138" t="s">
        <v>41</v>
      </c>
      <c r="AG5" s="30"/>
    </row>
    <row r="6" spans="1:35" s="47" customFormat="1">
      <c r="A6" s="13" t="s">
        <v>13</v>
      </c>
      <c r="B6" s="138">
        <v>906</v>
      </c>
      <c r="C6" s="138">
        <v>935</v>
      </c>
      <c r="D6" s="138">
        <v>1157</v>
      </c>
      <c r="E6" s="138">
        <v>1093</v>
      </c>
      <c r="F6" s="138">
        <v>1111</v>
      </c>
      <c r="G6" s="138">
        <v>1114</v>
      </c>
      <c r="H6" s="138">
        <v>807</v>
      </c>
      <c r="I6" s="138">
        <v>925</v>
      </c>
      <c r="J6" s="138">
        <v>1092</v>
      </c>
      <c r="K6" s="138">
        <v>1110</v>
      </c>
      <c r="L6" s="138">
        <v>1027</v>
      </c>
      <c r="M6" s="138">
        <v>1034.5999999999999</v>
      </c>
      <c r="N6" s="138">
        <v>1044.3</v>
      </c>
      <c r="O6" s="138">
        <v>935.6</v>
      </c>
      <c r="P6" s="138">
        <v>823.1</v>
      </c>
      <c r="Q6" s="138">
        <v>867</v>
      </c>
      <c r="R6" s="138">
        <v>794</v>
      </c>
      <c r="S6" s="138">
        <v>625</v>
      </c>
      <c r="T6" s="138">
        <v>587</v>
      </c>
      <c r="U6" s="138">
        <v>444</v>
      </c>
      <c r="V6" s="138">
        <v>457</v>
      </c>
      <c r="W6" s="138">
        <v>303</v>
      </c>
      <c r="X6" s="138">
        <v>703</v>
      </c>
      <c r="Y6" s="138">
        <v>1681</v>
      </c>
      <c r="Z6" s="138">
        <v>2361</v>
      </c>
      <c r="AA6" s="138">
        <v>2489.5</v>
      </c>
      <c r="AB6" s="135">
        <v>2381</v>
      </c>
      <c r="AC6" s="135">
        <v>2582</v>
      </c>
      <c r="AD6" s="135">
        <v>2729.895</v>
      </c>
      <c r="AE6" s="135" t="s">
        <v>41</v>
      </c>
      <c r="AF6" s="135" t="s">
        <v>41</v>
      </c>
    </row>
    <row r="7" spans="1:35" s="47" customFormat="1">
      <c r="A7" s="13" t="s">
        <v>497</v>
      </c>
      <c r="B7" s="135" t="s">
        <v>41</v>
      </c>
      <c r="C7" s="138"/>
      <c r="D7" s="138"/>
      <c r="E7" s="138"/>
      <c r="F7" s="138"/>
      <c r="G7" s="135" t="s">
        <v>41</v>
      </c>
      <c r="H7" s="138"/>
      <c r="I7" s="138"/>
      <c r="J7" s="138"/>
      <c r="K7" s="138"/>
      <c r="L7" s="135">
        <v>25.545000000000002</v>
      </c>
      <c r="M7" s="135">
        <v>27.306999999999999</v>
      </c>
      <c r="N7" s="135">
        <v>29.068000000000001</v>
      </c>
      <c r="O7" s="135">
        <v>30.83</v>
      </c>
      <c r="P7" s="135">
        <v>38.67</v>
      </c>
      <c r="Q7" s="135">
        <v>41.841000000000001</v>
      </c>
      <c r="R7" s="135">
        <v>44.131</v>
      </c>
      <c r="S7" s="135">
        <v>41.223999999999997</v>
      </c>
      <c r="T7" s="135">
        <v>37.877000000000002</v>
      </c>
      <c r="U7" s="135">
        <v>40.872</v>
      </c>
      <c r="V7" s="135">
        <v>56.023000000000003</v>
      </c>
      <c r="W7" s="135">
        <v>50.561</v>
      </c>
      <c r="X7" s="135">
        <v>51.442</v>
      </c>
      <c r="Y7" s="135">
        <v>49.415999999999997</v>
      </c>
      <c r="Z7" s="135">
        <v>46.244999999999997</v>
      </c>
      <c r="AA7" s="135">
        <v>46.597999999999999</v>
      </c>
      <c r="AB7" s="135">
        <v>51.442</v>
      </c>
      <c r="AC7" s="135">
        <v>80.036000000000001</v>
      </c>
      <c r="AD7" s="135">
        <v>86.709000000000003</v>
      </c>
      <c r="AE7" s="135">
        <v>95.441999999999993</v>
      </c>
      <c r="AF7" s="135" t="s">
        <v>41</v>
      </c>
    </row>
    <row r="8" spans="1:35" s="47" customFormat="1">
      <c r="A8" s="13" t="s">
        <v>37</v>
      </c>
      <c r="B8" s="138">
        <v>5650</v>
      </c>
      <c r="C8" s="138">
        <v>5281</v>
      </c>
      <c r="D8" s="138">
        <v>6073</v>
      </c>
      <c r="E8" s="138">
        <v>5545</v>
      </c>
      <c r="F8" s="138">
        <v>5312</v>
      </c>
      <c r="G8" s="138">
        <v>5378</v>
      </c>
      <c r="H8" s="138">
        <v>5415</v>
      </c>
      <c r="I8" s="138">
        <v>5423</v>
      </c>
      <c r="J8" s="138">
        <v>4728</v>
      </c>
      <c r="K8" s="138">
        <v>5320</v>
      </c>
      <c r="L8" s="138">
        <v>5999</v>
      </c>
      <c r="M8" s="138">
        <v>5979</v>
      </c>
      <c r="N8" s="138">
        <v>6118</v>
      </c>
      <c r="O8" s="138">
        <v>6167</v>
      </c>
      <c r="P8" s="138">
        <v>7086</v>
      </c>
      <c r="Q8" s="138">
        <v>7400</v>
      </c>
      <c r="R8" s="138">
        <v>7629</v>
      </c>
      <c r="S8" s="138">
        <v>7543</v>
      </c>
      <c r="T8" s="138">
        <v>7495</v>
      </c>
      <c r="U8" s="138">
        <v>7665</v>
      </c>
      <c r="V8" s="138">
        <v>7454</v>
      </c>
      <c r="W8" s="138">
        <v>7010</v>
      </c>
      <c r="X8" s="138">
        <v>7547</v>
      </c>
      <c r="Y8" s="138">
        <v>8349</v>
      </c>
      <c r="Z8" s="138">
        <v>8728</v>
      </c>
      <c r="AA8" s="135">
        <v>8306</v>
      </c>
      <c r="AB8" s="135">
        <v>8475</v>
      </c>
      <c r="AC8" s="135">
        <v>8823</v>
      </c>
      <c r="AD8" s="135">
        <v>10548</v>
      </c>
      <c r="AE8" s="135" t="s">
        <v>41</v>
      </c>
      <c r="AF8" s="135" t="s">
        <v>41</v>
      </c>
    </row>
    <row r="9" spans="1:35" s="47" customFormat="1">
      <c r="A9" s="13" t="s">
        <v>496</v>
      </c>
      <c r="B9" s="138">
        <v>364</v>
      </c>
      <c r="C9" s="138">
        <v>419</v>
      </c>
      <c r="D9" s="138">
        <v>419</v>
      </c>
      <c r="E9" s="138">
        <v>419</v>
      </c>
      <c r="F9" s="138">
        <v>419</v>
      </c>
      <c r="G9" s="138">
        <v>425</v>
      </c>
      <c r="H9" s="138">
        <v>425</v>
      </c>
      <c r="I9" s="138">
        <v>450</v>
      </c>
      <c r="J9" s="138">
        <v>451.5</v>
      </c>
      <c r="K9" s="138">
        <v>454.5</v>
      </c>
      <c r="L9" s="138">
        <v>469.7</v>
      </c>
      <c r="M9" s="138">
        <v>506.29999999999995</v>
      </c>
      <c r="N9" s="138">
        <v>472.7</v>
      </c>
      <c r="O9" s="138">
        <v>394.4</v>
      </c>
      <c r="P9" s="138">
        <v>354.5</v>
      </c>
      <c r="Q9" s="138">
        <v>408</v>
      </c>
      <c r="R9" s="138">
        <v>437.28</v>
      </c>
      <c r="S9" s="138">
        <v>454.08000000000004</v>
      </c>
      <c r="T9" s="138">
        <v>440.72</v>
      </c>
      <c r="U9" s="138">
        <v>1044.4000000000001</v>
      </c>
      <c r="V9" s="138">
        <v>1000.4</v>
      </c>
      <c r="W9" s="138">
        <v>946.8</v>
      </c>
      <c r="X9" s="138">
        <v>951.8</v>
      </c>
      <c r="Y9" s="138">
        <v>998.3</v>
      </c>
      <c r="Z9" s="138">
        <v>1034.5999999999999</v>
      </c>
      <c r="AA9" s="135">
        <v>486</v>
      </c>
      <c r="AB9" s="135">
        <v>357.3</v>
      </c>
      <c r="AC9" s="135">
        <v>414</v>
      </c>
      <c r="AD9" s="135">
        <v>519</v>
      </c>
      <c r="AE9" s="135">
        <v>326.60000000000002</v>
      </c>
      <c r="AF9" s="135" t="s">
        <v>41</v>
      </c>
    </row>
    <row r="10" spans="1:35" s="47" customFormat="1">
      <c r="A10" s="13" t="s">
        <v>11</v>
      </c>
      <c r="B10" s="138" t="s">
        <v>41</v>
      </c>
      <c r="C10" s="138" t="s">
        <v>41</v>
      </c>
      <c r="D10" s="138" t="s">
        <v>41</v>
      </c>
      <c r="E10" s="138" t="s">
        <v>41</v>
      </c>
      <c r="F10" s="138" t="s">
        <v>41</v>
      </c>
      <c r="G10" s="138" t="s">
        <v>41</v>
      </c>
      <c r="H10" s="138" t="s">
        <v>41</v>
      </c>
      <c r="I10" s="138" t="s">
        <v>41</v>
      </c>
      <c r="J10" s="138" t="s">
        <v>41</v>
      </c>
      <c r="K10" s="138">
        <v>200</v>
      </c>
      <c r="L10" s="138">
        <v>290</v>
      </c>
      <c r="M10" s="138">
        <v>290</v>
      </c>
      <c r="N10" s="138">
        <v>310</v>
      </c>
      <c r="O10" s="138">
        <v>330</v>
      </c>
      <c r="P10" s="138">
        <v>300</v>
      </c>
      <c r="Q10" s="138">
        <v>350</v>
      </c>
      <c r="R10" s="138">
        <v>200</v>
      </c>
      <c r="S10" s="138">
        <v>200</v>
      </c>
      <c r="T10" s="138">
        <v>200</v>
      </c>
      <c r="U10" s="138">
        <v>505.3</v>
      </c>
      <c r="V10" s="138">
        <v>503.6</v>
      </c>
      <c r="W10" s="138">
        <v>489.5</v>
      </c>
      <c r="X10" s="138">
        <v>485.4</v>
      </c>
      <c r="Y10" s="138">
        <v>515.25300000000004</v>
      </c>
      <c r="Z10" s="138">
        <v>520.13900000000001</v>
      </c>
      <c r="AA10" s="135">
        <v>532.20000000000005</v>
      </c>
      <c r="AB10" s="135">
        <v>507.7</v>
      </c>
      <c r="AC10" s="135">
        <v>501</v>
      </c>
      <c r="AD10" s="135">
        <v>516.66</v>
      </c>
      <c r="AE10" s="135">
        <v>392.7</v>
      </c>
      <c r="AF10" s="135" t="s">
        <v>41</v>
      </c>
    </row>
    <row r="11" spans="1:35" s="47" customFormat="1">
      <c r="A11" s="13" t="s">
        <v>48</v>
      </c>
      <c r="B11" s="138">
        <v>592.09359999999992</v>
      </c>
      <c r="C11" s="138">
        <v>586.91750999999999</v>
      </c>
      <c r="D11" s="138">
        <v>620.33300000000008</v>
      </c>
      <c r="E11" s="138">
        <v>645.48320000000001</v>
      </c>
      <c r="F11" s="138">
        <v>660.07270000000005</v>
      </c>
      <c r="G11" s="138">
        <v>662.02260000000001</v>
      </c>
      <c r="H11" s="138">
        <v>681.21429999999998</v>
      </c>
      <c r="I11" s="138">
        <v>734.31053199999997</v>
      </c>
      <c r="J11" s="138">
        <v>784.42010000000005</v>
      </c>
      <c r="K11" s="138">
        <v>833.29449999999997</v>
      </c>
      <c r="L11" s="138">
        <v>882.84670000000006</v>
      </c>
      <c r="M11" s="138">
        <v>945.93880000000001</v>
      </c>
      <c r="N11" s="138">
        <v>888.00109999999995</v>
      </c>
      <c r="O11" s="138">
        <v>1023.504</v>
      </c>
      <c r="P11" s="138">
        <v>1134.7530000000002</v>
      </c>
      <c r="Q11" s="138">
        <v>1148.6963000000001</v>
      </c>
      <c r="R11" s="138">
        <v>1173.6578</v>
      </c>
      <c r="S11" s="138">
        <v>1221.8943999999999</v>
      </c>
      <c r="T11" s="138">
        <v>1274.3200999999999</v>
      </c>
      <c r="U11" s="138">
        <v>1273.808</v>
      </c>
      <c r="V11" s="138">
        <v>1359.8009999999999</v>
      </c>
      <c r="W11" s="138">
        <v>1267.7</v>
      </c>
      <c r="X11" s="138">
        <v>1350.2</v>
      </c>
      <c r="Y11" s="138">
        <v>1423.4</v>
      </c>
      <c r="Z11" s="138">
        <v>1487.5</v>
      </c>
      <c r="AA11" s="138">
        <v>1542.2</v>
      </c>
      <c r="AB11" s="135">
        <v>1840</v>
      </c>
      <c r="AC11" s="135">
        <v>1945</v>
      </c>
      <c r="AD11" s="135">
        <v>2047</v>
      </c>
      <c r="AE11" s="135">
        <v>2102</v>
      </c>
      <c r="AF11" s="135" t="s">
        <v>41</v>
      </c>
    </row>
    <row r="12" spans="1:35" s="47" customFormat="1">
      <c r="A12" s="13" t="s">
        <v>9</v>
      </c>
      <c r="B12" s="138">
        <v>718</v>
      </c>
      <c r="C12" s="138">
        <v>766</v>
      </c>
      <c r="D12" s="138">
        <v>793</v>
      </c>
      <c r="E12" s="138">
        <v>921</v>
      </c>
      <c r="F12" s="138">
        <v>953</v>
      </c>
      <c r="G12" s="138">
        <v>940</v>
      </c>
      <c r="H12" s="138">
        <v>987</v>
      </c>
      <c r="I12" s="138">
        <v>1086</v>
      </c>
      <c r="J12" s="138">
        <v>1149</v>
      </c>
      <c r="K12" s="138">
        <v>1184</v>
      </c>
      <c r="L12" s="138">
        <v>1226</v>
      </c>
      <c r="M12" s="138">
        <v>1230.2</v>
      </c>
      <c r="N12" s="138">
        <v>1284.9000000000001</v>
      </c>
      <c r="O12" s="138">
        <v>1321.3999999999999</v>
      </c>
      <c r="P12" s="138">
        <v>1451.6</v>
      </c>
      <c r="Q12" s="138">
        <v>1537.1000000000001</v>
      </c>
      <c r="R12" s="138">
        <v>1579.7</v>
      </c>
      <c r="S12" s="138">
        <v>1453</v>
      </c>
      <c r="T12" s="138">
        <v>1543</v>
      </c>
      <c r="U12" s="138">
        <v>1661.32</v>
      </c>
      <c r="V12" s="138">
        <v>1822.2</v>
      </c>
      <c r="W12" s="138">
        <v>1887.7</v>
      </c>
      <c r="X12" s="138">
        <v>1911.5</v>
      </c>
      <c r="Y12" s="138">
        <v>1835.4</v>
      </c>
      <c r="Z12" s="138">
        <v>1906.5</v>
      </c>
      <c r="AA12" s="135">
        <v>2035.12</v>
      </c>
      <c r="AB12" s="135">
        <v>2058.15</v>
      </c>
      <c r="AC12" s="135">
        <v>1799.23</v>
      </c>
      <c r="AD12" s="135">
        <v>2055.6550000000002</v>
      </c>
      <c r="AE12" s="135">
        <v>2099.2669999999998</v>
      </c>
      <c r="AF12" s="135" t="s">
        <v>41</v>
      </c>
    </row>
    <row r="13" spans="1:35" s="47" customFormat="1">
      <c r="A13" s="13" t="s">
        <v>159</v>
      </c>
      <c r="B13" s="138">
        <v>764.7</v>
      </c>
      <c r="C13" s="138">
        <v>839.5</v>
      </c>
      <c r="D13" s="138">
        <v>929.7</v>
      </c>
      <c r="E13" s="138">
        <v>988.4</v>
      </c>
      <c r="F13" s="138">
        <v>1048</v>
      </c>
      <c r="G13" s="138">
        <v>1165.0999999999999</v>
      </c>
      <c r="H13" s="138">
        <v>1272.3</v>
      </c>
      <c r="I13" s="138">
        <v>1398.6</v>
      </c>
      <c r="J13" s="138">
        <v>1538.8</v>
      </c>
      <c r="K13" s="138">
        <v>1585</v>
      </c>
      <c r="L13" s="135">
        <v>1777.5</v>
      </c>
      <c r="M13" s="135">
        <v>1910.8</v>
      </c>
      <c r="N13" s="135">
        <v>1948.8</v>
      </c>
      <c r="O13" s="135">
        <v>2081.5</v>
      </c>
      <c r="P13" s="135">
        <v>2165.1999999999998</v>
      </c>
      <c r="Q13" s="135">
        <v>2272.1</v>
      </c>
      <c r="R13" s="135">
        <v>2350.1999999999998</v>
      </c>
      <c r="S13" s="135">
        <v>2464.6</v>
      </c>
      <c r="T13" s="135">
        <v>2557.1999999999998</v>
      </c>
      <c r="U13" s="135">
        <v>2577.4</v>
      </c>
      <c r="V13" s="135">
        <v>2688.7</v>
      </c>
      <c r="W13" s="135">
        <v>2738.6</v>
      </c>
      <c r="X13" s="135">
        <v>2797.1</v>
      </c>
      <c r="Y13" s="135">
        <v>2885.3</v>
      </c>
      <c r="Z13" s="135">
        <v>2936.9</v>
      </c>
      <c r="AA13" s="135">
        <v>2995.6</v>
      </c>
      <c r="AB13" s="135">
        <v>3042.2</v>
      </c>
      <c r="AC13" s="135">
        <v>3119.7</v>
      </c>
      <c r="AD13" s="135">
        <v>3131.6</v>
      </c>
      <c r="AE13" s="135">
        <v>3236.6</v>
      </c>
      <c r="AF13" s="135">
        <v>2882.4</v>
      </c>
    </row>
    <row r="14" spans="1:35" s="47" customFormat="1">
      <c r="A14" s="13" t="s">
        <v>6</v>
      </c>
      <c r="B14" s="138">
        <v>485</v>
      </c>
      <c r="C14" s="138">
        <v>490</v>
      </c>
      <c r="D14" s="138">
        <v>490</v>
      </c>
      <c r="E14" s="138">
        <v>490</v>
      </c>
      <c r="F14" s="138">
        <v>806</v>
      </c>
      <c r="G14" s="138">
        <v>408</v>
      </c>
      <c r="H14" s="138">
        <v>425</v>
      </c>
      <c r="I14" s="138">
        <v>1005</v>
      </c>
      <c r="J14" s="138">
        <v>6864</v>
      </c>
      <c r="K14" s="138">
        <v>7707</v>
      </c>
      <c r="L14" s="138">
        <v>9693.848</v>
      </c>
      <c r="M14" s="138">
        <v>11164.508</v>
      </c>
      <c r="N14" s="138">
        <v>11952.218000000001</v>
      </c>
      <c r="O14" s="138">
        <v>10903.213</v>
      </c>
      <c r="P14" s="138">
        <v>11705.668</v>
      </c>
      <c r="Q14" s="138">
        <v>13198.093150899998</v>
      </c>
      <c r="R14" s="138">
        <v>14490.7</v>
      </c>
      <c r="S14" s="138">
        <v>16070.311019000001</v>
      </c>
      <c r="T14" s="138">
        <v>16219.584495999999</v>
      </c>
      <c r="U14" s="138">
        <v>16963.400000000001</v>
      </c>
      <c r="V14" s="138">
        <v>16187.331471</v>
      </c>
      <c r="W14" s="138">
        <v>16310.892661</v>
      </c>
      <c r="X14" s="138">
        <v>14901.032621257387</v>
      </c>
      <c r="Y14" s="138">
        <v>14336.905401324639</v>
      </c>
      <c r="Z14" s="135">
        <v>17501</v>
      </c>
      <c r="AA14" s="135">
        <v>19402.599999999999</v>
      </c>
      <c r="AB14" s="135">
        <v>18639.2</v>
      </c>
      <c r="AC14" s="135">
        <v>16934</v>
      </c>
      <c r="AD14" s="135">
        <v>16550</v>
      </c>
      <c r="AE14" s="135" t="s">
        <v>41</v>
      </c>
      <c r="AF14" s="135" t="s">
        <v>41</v>
      </c>
    </row>
    <row r="15" spans="1:35" s="47" customFormat="1">
      <c r="A15" s="13" t="s">
        <v>18</v>
      </c>
      <c r="B15" s="138" t="s">
        <v>41</v>
      </c>
      <c r="C15" s="138" t="s">
        <v>41</v>
      </c>
      <c r="D15" s="138" t="s">
        <v>41</v>
      </c>
      <c r="E15" s="138" t="s">
        <v>41</v>
      </c>
      <c r="F15" s="138" t="s">
        <v>41</v>
      </c>
      <c r="G15" s="138">
        <v>1171</v>
      </c>
      <c r="H15" s="138">
        <v>893</v>
      </c>
      <c r="I15" s="138">
        <v>642</v>
      </c>
      <c r="J15" s="138">
        <v>1019</v>
      </c>
      <c r="K15" s="138">
        <v>1209</v>
      </c>
      <c r="L15" s="138">
        <v>1414</v>
      </c>
      <c r="M15" s="138">
        <v>1394</v>
      </c>
      <c r="N15" s="138">
        <v>1377</v>
      </c>
      <c r="O15" s="138">
        <v>1567</v>
      </c>
      <c r="P15" s="138">
        <v>1588</v>
      </c>
      <c r="Q15" s="138">
        <v>1585</v>
      </c>
      <c r="R15" s="138">
        <v>1491</v>
      </c>
      <c r="S15" s="138">
        <v>1694</v>
      </c>
      <c r="T15" s="138">
        <v>2097</v>
      </c>
      <c r="U15" s="138">
        <v>1742</v>
      </c>
      <c r="V15" s="138">
        <v>1488</v>
      </c>
      <c r="W15" s="135">
        <v>1607</v>
      </c>
      <c r="X15" s="135">
        <v>1538</v>
      </c>
      <c r="Y15" s="135">
        <v>1712</v>
      </c>
      <c r="Z15" s="135">
        <v>1528</v>
      </c>
      <c r="AA15" s="135">
        <v>1575</v>
      </c>
      <c r="AB15" s="135">
        <v>1478</v>
      </c>
      <c r="AC15" s="135">
        <v>1690</v>
      </c>
      <c r="AD15" s="135">
        <v>1296</v>
      </c>
      <c r="AE15" s="135" t="s">
        <v>41</v>
      </c>
      <c r="AF15" s="135" t="s">
        <v>41</v>
      </c>
    </row>
    <row r="16" spans="1:35" s="47" customFormat="1">
      <c r="A16" s="13" t="s">
        <v>4</v>
      </c>
      <c r="B16" s="138">
        <v>101</v>
      </c>
      <c r="C16" s="138">
        <v>106</v>
      </c>
      <c r="D16" s="138">
        <v>110</v>
      </c>
      <c r="E16" s="138">
        <v>117</v>
      </c>
      <c r="F16" s="138">
        <v>126</v>
      </c>
      <c r="G16" s="138">
        <v>129</v>
      </c>
      <c r="H16" s="138">
        <v>133</v>
      </c>
      <c r="I16" s="138">
        <v>149</v>
      </c>
      <c r="J16" s="138">
        <v>159</v>
      </c>
      <c r="K16" s="138">
        <v>172.4</v>
      </c>
      <c r="L16" s="138">
        <v>187.5</v>
      </c>
      <c r="M16" s="138">
        <v>191.9</v>
      </c>
      <c r="N16" s="138">
        <v>218.8</v>
      </c>
      <c r="O16" s="138">
        <v>223.8</v>
      </c>
      <c r="P16" s="138">
        <v>226</v>
      </c>
      <c r="Q16" s="138">
        <v>231</v>
      </c>
      <c r="R16" s="138">
        <v>252</v>
      </c>
      <c r="S16" s="138">
        <v>270.60000000000002</v>
      </c>
      <c r="T16" s="138">
        <v>267.7</v>
      </c>
      <c r="U16" s="138">
        <v>275.7</v>
      </c>
      <c r="V16" s="138">
        <v>301.01799999999997</v>
      </c>
      <c r="W16" s="138">
        <v>323.8</v>
      </c>
      <c r="X16" s="138">
        <v>336.5</v>
      </c>
      <c r="Y16" s="138">
        <v>347</v>
      </c>
      <c r="Z16" s="138">
        <v>355</v>
      </c>
      <c r="AA16" s="138">
        <v>369</v>
      </c>
      <c r="AB16" s="135">
        <v>483.8</v>
      </c>
      <c r="AC16" s="135">
        <v>500.9</v>
      </c>
      <c r="AD16" s="135">
        <v>505.7</v>
      </c>
      <c r="AE16" s="135">
        <v>507</v>
      </c>
      <c r="AF16" s="135" t="s">
        <v>41</v>
      </c>
    </row>
    <row r="17" spans="1:35" s="47" customFormat="1">
      <c r="A17" s="13" t="s">
        <v>3</v>
      </c>
      <c r="B17" s="138">
        <v>165385</v>
      </c>
      <c r="C17" s="138">
        <v>168316</v>
      </c>
      <c r="D17" s="138">
        <v>167956</v>
      </c>
      <c r="E17" s="138">
        <v>174581</v>
      </c>
      <c r="F17" s="138">
        <v>182452</v>
      </c>
      <c r="G17" s="138">
        <v>187825</v>
      </c>
      <c r="H17" s="138">
        <v>200266</v>
      </c>
      <c r="I17" s="138">
        <v>210052</v>
      </c>
      <c r="J17" s="138">
        <v>205375</v>
      </c>
      <c r="K17" s="138">
        <v>203012</v>
      </c>
      <c r="L17" s="138">
        <v>210670</v>
      </c>
      <c r="M17" s="138">
        <v>210100</v>
      </c>
      <c r="N17" s="135">
        <v>220575</v>
      </c>
      <c r="O17" s="135">
        <v>234229</v>
      </c>
      <c r="P17" s="135">
        <v>244605</v>
      </c>
      <c r="Q17" s="135">
        <v>244922</v>
      </c>
      <c r="R17" s="135">
        <v>253798</v>
      </c>
      <c r="S17" s="135">
        <v>263479</v>
      </c>
      <c r="T17" s="135">
        <v>258291</v>
      </c>
      <c r="U17" s="135">
        <v>249557</v>
      </c>
      <c r="V17" s="135">
        <v>259601</v>
      </c>
      <c r="W17" s="135">
        <v>262538</v>
      </c>
      <c r="X17" s="135">
        <v>257919</v>
      </c>
      <c r="Y17" s="135">
        <v>256137</v>
      </c>
      <c r="Z17" s="135">
        <v>254765</v>
      </c>
      <c r="AA17" s="135">
        <v>250390</v>
      </c>
      <c r="AB17" s="135">
        <v>253075</v>
      </c>
      <c r="AC17" s="135">
        <v>255432</v>
      </c>
      <c r="AD17" s="135">
        <v>256336</v>
      </c>
      <c r="AE17" s="135">
        <v>252578</v>
      </c>
      <c r="AF17" s="135">
        <v>239459</v>
      </c>
    </row>
    <row r="18" spans="1:35" s="47" customFormat="1">
      <c r="A18" s="99" t="s">
        <v>30</v>
      </c>
      <c r="B18" s="138">
        <v>1629</v>
      </c>
      <c r="C18" s="138">
        <v>1833</v>
      </c>
      <c r="D18" s="138">
        <v>1852</v>
      </c>
      <c r="E18" s="138">
        <v>1967</v>
      </c>
      <c r="F18" s="138">
        <v>1715</v>
      </c>
      <c r="G18" s="138">
        <v>1817</v>
      </c>
      <c r="H18" s="138">
        <v>2053</v>
      </c>
      <c r="I18" s="138">
        <v>1775</v>
      </c>
      <c r="J18" s="138">
        <v>2245</v>
      </c>
      <c r="K18" s="138">
        <v>2381</v>
      </c>
      <c r="L18" s="138">
        <v>2516</v>
      </c>
      <c r="M18" s="138">
        <v>2773</v>
      </c>
      <c r="N18" s="138">
        <v>2883</v>
      </c>
      <c r="O18" s="138">
        <v>3169</v>
      </c>
      <c r="P18" s="138">
        <v>3350</v>
      </c>
      <c r="Q18" s="138">
        <v>3621</v>
      </c>
      <c r="R18" s="138">
        <v>3532</v>
      </c>
      <c r="S18" s="138">
        <v>4152</v>
      </c>
      <c r="T18" s="138">
        <v>4370</v>
      </c>
      <c r="U18" s="138">
        <v>4738</v>
      </c>
      <c r="V18" s="138">
        <v>5274</v>
      </c>
      <c r="W18" s="138">
        <v>5227</v>
      </c>
      <c r="X18" s="138">
        <v>5630</v>
      </c>
      <c r="Y18" s="135">
        <v>5940</v>
      </c>
      <c r="Z18" s="135">
        <v>6216</v>
      </c>
      <c r="AA18" s="135">
        <v>6729</v>
      </c>
      <c r="AB18" s="135">
        <v>7118</v>
      </c>
      <c r="AC18" s="135">
        <v>7198</v>
      </c>
      <c r="AD18" s="135">
        <v>7230</v>
      </c>
      <c r="AE18" s="135" t="s">
        <v>41</v>
      </c>
      <c r="AF18" s="135" t="s">
        <v>41</v>
      </c>
      <c r="AG18" s="43" t="s">
        <v>16</v>
      </c>
      <c r="AH18" s="28" t="s">
        <v>16</v>
      </c>
      <c r="AI18" s="28"/>
    </row>
    <row r="19" spans="1:35" s="47" customFormat="1">
      <c r="A19" s="13" t="s">
        <v>1</v>
      </c>
      <c r="B19" s="138">
        <v>7771</v>
      </c>
      <c r="C19" s="138">
        <v>7775</v>
      </c>
      <c r="D19" s="138">
        <v>7780</v>
      </c>
      <c r="E19" s="138">
        <v>7785</v>
      </c>
      <c r="F19" s="138">
        <v>7785</v>
      </c>
      <c r="G19" s="138">
        <v>7924</v>
      </c>
      <c r="H19" s="138">
        <v>7171</v>
      </c>
      <c r="I19" s="138">
        <v>7941</v>
      </c>
      <c r="J19" s="138">
        <v>7603</v>
      </c>
      <c r="K19" s="138">
        <v>7764</v>
      </c>
      <c r="L19" s="138">
        <v>7798</v>
      </c>
      <c r="M19" s="138">
        <v>7943</v>
      </c>
      <c r="N19" s="138">
        <v>8152</v>
      </c>
      <c r="O19" s="138">
        <v>8308</v>
      </c>
      <c r="P19" s="138">
        <v>8507</v>
      </c>
      <c r="Q19" s="138">
        <v>8936</v>
      </c>
      <c r="R19" s="138">
        <v>9681.3189999999995</v>
      </c>
      <c r="S19" s="138">
        <v>9744.4580000000005</v>
      </c>
      <c r="T19" s="138">
        <v>9534</v>
      </c>
      <c r="U19" s="138">
        <v>10316.950000000001</v>
      </c>
      <c r="V19" s="138">
        <v>11236.078</v>
      </c>
      <c r="W19" s="138">
        <v>12328.558000000001</v>
      </c>
      <c r="X19" s="138">
        <v>12952.178</v>
      </c>
      <c r="Y19" s="138">
        <v>13781.8156</v>
      </c>
      <c r="Z19" s="138">
        <v>14050.395</v>
      </c>
      <c r="AA19" s="138">
        <f>13842426.069/1000</f>
        <v>13842.426069000001</v>
      </c>
      <c r="AB19" s="135">
        <v>11370</v>
      </c>
      <c r="AC19" s="135">
        <v>13841</v>
      </c>
      <c r="AD19" s="135">
        <v>15782.81</v>
      </c>
      <c r="AE19" s="135">
        <v>14929.6</v>
      </c>
      <c r="AF19" s="135" t="s">
        <v>41</v>
      </c>
    </row>
    <row r="20" spans="1:35" s="47" customFormat="1">
      <c r="A20" s="13" t="s">
        <v>23</v>
      </c>
      <c r="B20" s="138">
        <v>9559</v>
      </c>
      <c r="C20" s="138">
        <v>8832</v>
      </c>
      <c r="D20" s="138">
        <v>8617</v>
      </c>
      <c r="E20" s="138">
        <v>7668</v>
      </c>
      <c r="F20" s="138">
        <v>8272</v>
      </c>
      <c r="G20" s="138">
        <v>8017</v>
      </c>
      <c r="H20" s="138">
        <v>7819</v>
      </c>
      <c r="I20" s="138">
        <v>7350</v>
      </c>
      <c r="J20" s="138">
        <v>6583</v>
      </c>
      <c r="K20" s="138">
        <v>7091</v>
      </c>
      <c r="L20" s="138">
        <v>7478.7829999999994</v>
      </c>
      <c r="M20" s="138">
        <v>7925.8249999999998</v>
      </c>
      <c r="N20" s="138">
        <v>8587.1</v>
      </c>
      <c r="O20" s="138">
        <v>8798.5499999999993</v>
      </c>
      <c r="P20" s="138">
        <v>9718.9520000000011</v>
      </c>
      <c r="Q20" s="138">
        <v>9374.0149999999994</v>
      </c>
      <c r="R20" s="138">
        <v>7741.2647500000003</v>
      </c>
      <c r="S20" s="138">
        <v>7363.7200000000012</v>
      </c>
      <c r="T20" s="138">
        <v>7470.753999999999</v>
      </c>
      <c r="U20" s="138">
        <v>6646.3509999999997</v>
      </c>
      <c r="V20" s="138">
        <v>8472.85</v>
      </c>
      <c r="W20" s="138">
        <v>9019.2000000000007</v>
      </c>
      <c r="X20" s="138">
        <v>8962.7000000000007</v>
      </c>
      <c r="Y20" s="138">
        <v>9314.7999999999993</v>
      </c>
      <c r="Z20" s="138">
        <v>9814.9000000000015</v>
      </c>
      <c r="AA20" s="138">
        <v>9252.1</v>
      </c>
      <c r="AB20" s="135" t="s">
        <v>41</v>
      </c>
      <c r="AC20" s="135">
        <v>9243</v>
      </c>
      <c r="AD20" s="135" t="s">
        <v>41</v>
      </c>
      <c r="AE20" s="135" t="s">
        <v>41</v>
      </c>
      <c r="AF20" s="135" t="s">
        <v>41</v>
      </c>
    </row>
    <row r="21" spans="1:35">
      <c r="B21" s="59"/>
      <c r="C21" s="59"/>
      <c r="D21" s="59"/>
      <c r="E21" s="59"/>
      <c r="F21" s="59"/>
      <c r="G21" s="59"/>
      <c r="H21" s="59"/>
      <c r="I21" s="59"/>
      <c r="J21" s="59"/>
      <c r="K21" s="59"/>
      <c r="L21" s="59"/>
      <c r="M21" s="59"/>
      <c r="N21" s="59"/>
      <c r="O21" s="59"/>
      <c r="P21" s="59"/>
      <c r="Q21" s="59"/>
      <c r="R21" s="59"/>
      <c r="S21" s="59"/>
      <c r="T21" s="59"/>
      <c r="U21" s="59"/>
      <c r="V21" s="59"/>
      <c r="W21" s="58"/>
      <c r="X21" s="58"/>
      <c r="Y21" s="58"/>
      <c r="Z21" s="58"/>
      <c r="AA21" s="58"/>
      <c r="AB21" s="58"/>
      <c r="AC21" s="58"/>
      <c r="AD21" s="58"/>
      <c r="AE21" s="58"/>
      <c r="AF21" s="58"/>
    </row>
    <row r="22" spans="1:35" s="47" customFormat="1" ht="15" customHeight="1">
      <c r="A22" s="28" t="s">
        <v>20</v>
      </c>
    </row>
    <row r="23" spans="1:35" s="47" customFormat="1" ht="15" customHeight="1"/>
    <row r="24" spans="1:35" s="47" customFormat="1" ht="15" customHeight="1">
      <c r="A24" s="47" t="s">
        <v>209</v>
      </c>
      <c r="B24" s="29"/>
    </row>
    <row r="25" spans="1:35" s="47" customFormat="1" ht="15" customHeight="1">
      <c r="B25" s="29"/>
    </row>
    <row r="26" spans="1:35">
      <c r="A26" s="35" t="s">
        <v>578</v>
      </c>
    </row>
    <row r="27" spans="1:35">
      <c r="A27" s="35"/>
    </row>
    <row r="28" spans="1:35">
      <c r="A28" s="35" t="s">
        <v>42</v>
      </c>
    </row>
    <row r="30" spans="1:35" s="47" customFormat="1">
      <c r="A30" s="28" t="s">
        <v>34</v>
      </c>
    </row>
    <row r="31" spans="1:35" s="47" customFormat="1">
      <c r="A31" s="28"/>
    </row>
    <row r="32" spans="1:35" s="47" customFormat="1">
      <c r="A32" s="47" t="s">
        <v>46</v>
      </c>
    </row>
    <row r="33" spans="1:2" s="47" customFormat="1"/>
    <row r="34" spans="1:2" s="47" customFormat="1">
      <c r="A34" s="47" t="s">
        <v>45</v>
      </c>
      <c r="B34" s="37"/>
    </row>
    <row r="35" spans="1:2" s="47" customFormat="1">
      <c r="B35" s="37"/>
    </row>
    <row r="36" spans="1:2" s="47" customFormat="1">
      <c r="A36" s="47" t="s">
        <v>218</v>
      </c>
      <c r="B36" s="25"/>
    </row>
    <row r="37" spans="1:2">
      <c r="A37" s="47"/>
    </row>
    <row r="38" spans="1:2">
      <c r="A38" s="47" t="s">
        <v>219</v>
      </c>
    </row>
  </sheetData>
  <mergeCells count="2">
    <mergeCell ref="A3:A4"/>
    <mergeCell ref="B3:AF3"/>
  </mergeCells>
  <conditionalFormatting sqref="Z17">
    <cfRule type="expression" dxfId="109" priority="5" stopIfTrue="1">
      <formula>ISNA(ACTIVECELL)</formula>
    </cfRule>
  </conditionalFormatting>
  <conditionalFormatting sqref="Z12">
    <cfRule type="expression" dxfId="108" priority="4" stopIfTrue="1">
      <formula>ISNA(ACTIVECELL)</formula>
    </cfRule>
  </conditionalFormatting>
  <hyperlinks>
    <hyperlink ref="AH4" location="Content!A1" display="Back to content page"/>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13" workbookViewId="0">
      <selection activeCell="D20" sqref="D20"/>
    </sheetView>
  </sheetViews>
  <sheetFormatPr defaultRowHeight="14.5"/>
  <cols>
    <col min="1" max="1" width="33.81640625" style="49" customWidth="1"/>
    <col min="2" max="2" width="10" style="49" customWidth="1"/>
    <col min="3" max="4" width="8.7265625" style="49"/>
  </cols>
  <sheetData>
    <row r="1" spans="1:4">
      <c r="A1" s="28" t="s">
        <v>589</v>
      </c>
      <c r="B1" s="28"/>
      <c r="C1" s="28"/>
      <c r="D1" s="28"/>
    </row>
    <row r="2" spans="1:4">
      <c r="A2" s="28"/>
      <c r="B2" s="28"/>
      <c r="C2" s="28"/>
      <c r="D2" s="28"/>
    </row>
    <row r="3" spans="1:4">
      <c r="A3" s="228" t="s">
        <v>350</v>
      </c>
      <c r="B3" s="152">
        <v>2018</v>
      </c>
      <c r="D3" s="46" t="s">
        <v>521</v>
      </c>
    </row>
    <row r="4" spans="1:4">
      <c r="A4" s="13" t="s">
        <v>14</v>
      </c>
      <c r="B4" s="240">
        <v>514.4</v>
      </c>
      <c r="C4" s="185"/>
      <c r="D4" s="185"/>
    </row>
    <row r="5" spans="1:4">
      <c r="A5" s="13" t="s">
        <v>13</v>
      </c>
      <c r="B5" s="240">
        <v>101.1</v>
      </c>
      <c r="C5" s="47"/>
      <c r="D5" s="47"/>
    </row>
    <row r="6" spans="1:4">
      <c r="A6" s="13" t="s">
        <v>497</v>
      </c>
      <c r="B6" s="240">
        <v>8</v>
      </c>
      <c r="C6" s="47"/>
      <c r="D6" s="47"/>
    </row>
    <row r="7" spans="1:4">
      <c r="A7" s="13" t="s">
        <v>37</v>
      </c>
      <c r="B7" s="240">
        <v>1148.8</v>
      </c>
      <c r="C7" s="47"/>
      <c r="D7" s="47"/>
    </row>
    <row r="8" spans="1:4">
      <c r="A8" s="13" t="s">
        <v>496</v>
      </c>
      <c r="B8" s="240">
        <v>43.5</v>
      </c>
      <c r="C8" s="47"/>
      <c r="D8" s="47"/>
    </row>
    <row r="9" spans="1:4">
      <c r="A9" s="13" t="s">
        <v>11</v>
      </c>
      <c r="B9" s="240">
        <v>46.6</v>
      </c>
      <c r="C9" s="47"/>
      <c r="D9" s="47"/>
    </row>
    <row r="10" spans="1:4">
      <c r="A10" s="13" t="s">
        <v>48</v>
      </c>
      <c r="B10" s="240">
        <v>331.2</v>
      </c>
      <c r="C10" s="47"/>
      <c r="D10" s="47"/>
    </row>
    <row r="11" spans="1:4">
      <c r="A11" s="13" t="s">
        <v>9</v>
      </c>
      <c r="B11" s="240">
        <v>88.3</v>
      </c>
      <c r="C11" s="47"/>
      <c r="D11" s="47"/>
    </row>
    <row r="12" spans="1:4">
      <c r="A12" s="13" t="s">
        <v>159</v>
      </c>
      <c r="B12" s="240">
        <v>68.7</v>
      </c>
      <c r="C12" s="47"/>
      <c r="D12" s="47"/>
    </row>
    <row r="13" spans="1:4">
      <c r="A13" s="13" t="s">
        <v>6</v>
      </c>
      <c r="B13" s="240">
        <v>443.5</v>
      </c>
      <c r="C13" s="47"/>
      <c r="D13" s="47"/>
    </row>
    <row r="14" spans="1:4">
      <c r="A14" s="13" t="s">
        <v>18</v>
      </c>
      <c r="B14" s="240">
        <v>83.9</v>
      </c>
      <c r="C14" s="47"/>
      <c r="D14" s="47"/>
    </row>
    <row r="15" spans="1:4">
      <c r="A15" s="13" t="s">
        <v>4</v>
      </c>
      <c r="B15" s="240">
        <v>7.8</v>
      </c>
      <c r="C15" s="47"/>
      <c r="D15" s="47"/>
    </row>
    <row r="16" spans="1:4">
      <c r="A16" s="13" t="s">
        <v>3</v>
      </c>
      <c r="B16" s="240">
        <v>5915.6</v>
      </c>
      <c r="C16" s="47"/>
      <c r="D16" s="47"/>
    </row>
    <row r="17" spans="1:4">
      <c r="A17" s="99" t="s">
        <v>30</v>
      </c>
      <c r="B17" s="240">
        <v>875.5</v>
      </c>
      <c r="C17" s="43" t="s">
        <v>16</v>
      </c>
      <c r="D17" s="43"/>
    </row>
    <row r="18" spans="1:4">
      <c r="A18" s="13" t="s">
        <v>1</v>
      </c>
      <c r="B18" s="240">
        <v>518.70000000000005</v>
      </c>
      <c r="C18" s="47"/>
      <c r="D18" s="47"/>
    </row>
    <row r="19" spans="1:4">
      <c r="A19" s="13" t="s">
        <v>23</v>
      </c>
      <c r="B19" s="240">
        <v>498</v>
      </c>
      <c r="C19" s="47"/>
      <c r="D19" s="47"/>
    </row>
    <row r="20" spans="1:4">
      <c r="B20" s="58"/>
    </row>
    <row r="21" spans="1:4">
      <c r="A21" s="28" t="s">
        <v>20</v>
      </c>
      <c r="B21" s="47"/>
      <c r="C21" s="47"/>
      <c r="D21" s="47"/>
    </row>
    <row r="22" spans="1:4">
      <c r="A22" s="47"/>
      <c r="B22" s="47"/>
      <c r="C22" s="47"/>
      <c r="D22" s="47"/>
    </row>
    <row r="23" spans="1:4">
      <c r="A23" s="49" t="s">
        <v>588</v>
      </c>
    </row>
  </sheetData>
  <hyperlinks>
    <hyperlink ref="D3" location="Content!A1" display="Back to content pag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topLeftCell="A13" zoomScale="96" zoomScaleNormal="96" workbookViewId="0">
      <selection activeCell="L12" sqref="L12:AF12"/>
    </sheetView>
  </sheetViews>
  <sheetFormatPr defaultColWidth="9.1796875" defaultRowHeight="14.5"/>
  <cols>
    <col min="1" max="1" width="33.81640625" style="44" customWidth="1"/>
    <col min="2" max="25" width="9.54296875" style="44" customWidth="1"/>
    <col min="26" max="30" width="9.54296875" style="121" customWidth="1"/>
    <col min="31" max="32" width="8.36328125" style="121" customWidth="1"/>
    <col min="33" max="16384" width="9.1796875" style="44"/>
  </cols>
  <sheetData>
    <row r="1" spans="1:34" s="27" customFormat="1" ht="14">
      <c r="A1" s="28" t="s">
        <v>549</v>
      </c>
    </row>
    <row r="2" spans="1:34" s="49" customFormat="1" ht="14">
      <c r="Y2" s="25"/>
      <c r="Z2" s="25"/>
      <c r="AA2" s="25"/>
      <c r="AB2" s="25"/>
      <c r="AC2" s="25"/>
      <c r="AD2" s="25"/>
      <c r="AE2" s="25"/>
      <c r="AF2" s="25"/>
    </row>
    <row r="3" spans="1:34" s="49" customFormat="1">
      <c r="A3" s="229" t="s">
        <v>29</v>
      </c>
      <c r="B3" s="22">
        <v>1990</v>
      </c>
      <c r="C3" s="22">
        <v>1991</v>
      </c>
      <c r="D3" s="22">
        <v>1992</v>
      </c>
      <c r="E3" s="22">
        <v>1993</v>
      </c>
      <c r="F3" s="22">
        <v>1994</v>
      </c>
      <c r="G3" s="22">
        <v>1995</v>
      </c>
      <c r="H3" s="22">
        <v>1996</v>
      </c>
      <c r="I3" s="22">
        <v>1997</v>
      </c>
      <c r="J3" s="22">
        <v>1998</v>
      </c>
      <c r="K3" s="22">
        <v>1999</v>
      </c>
      <c r="L3" s="22">
        <v>2000</v>
      </c>
      <c r="M3" s="22">
        <v>2001</v>
      </c>
      <c r="N3" s="22">
        <v>2002</v>
      </c>
      <c r="O3" s="22">
        <v>2003</v>
      </c>
      <c r="P3" s="22">
        <v>2004</v>
      </c>
      <c r="Q3" s="22">
        <v>2005</v>
      </c>
      <c r="R3" s="22">
        <v>2006</v>
      </c>
      <c r="S3" s="22">
        <v>2007</v>
      </c>
      <c r="T3" s="22">
        <v>2008</v>
      </c>
      <c r="U3" s="22">
        <v>2009</v>
      </c>
      <c r="V3" s="22">
        <v>2010</v>
      </c>
      <c r="W3" s="22">
        <v>2011</v>
      </c>
      <c r="X3" s="22">
        <v>2012</v>
      </c>
      <c r="Y3" s="116">
        <v>2013</v>
      </c>
      <c r="Z3" s="116">
        <v>2014</v>
      </c>
      <c r="AA3" s="116">
        <v>2015</v>
      </c>
      <c r="AB3" s="116">
        <v>2016</v>
      </c>
      <c r="AC3" s="116">
        <v>2017</v>
      </c>
      <c r="AD3" s="116">
        <v>2018</v>
      </c>
      <c r="AE3" s="116">
        <v>2019</v>
      </c>
      <c r="AF3" s="116">
        <v>2020</v>
      </c>
      <c r="AH3" s="46" t="s">
        <v>521</v>
      </c>
    </row>
    <row r="4" spans="1:34" s="49" customFormat="1" ht="14">
      <c r="A4" s="45" t="s">
        <v>14</v>
      </c>
      <c r="B4" s="138">
        <v>462</v>
      </c>
      <c r="C4" s="138">
        <v>462</v>
      </c>
      <c r="D4" s="138">
        <v>462</v>
      </c>
      <c r="E4" s="138">
        <v>462</v>
      </c>
      <c r="F4" s="138">
        <v>462</v>
      </c>
      <c r="G4" s="138">
        <v>462</v>
      </c>
      <c r="H4" s="138">
        <v>462</v>
      </c>
      <c r="I4" s="138">
        <v>460</v>
      </c>
      <c r="J4" s="138">
        <v>460</v>
      </c>
      <c r="K4" s="138">
        <v>500</v>
      </c>
      <c r="L4" s="138">
        <v>500</v>
      </c>
      <c r="M4" s="138">
        <v>500</v>
      </c>
      <c r="N4" s="138">
        <v>500</v>
      </c>
      <c r="O4" s="138">
        <v>500</v>
      </c>
      <c r="P4" s="138">
        <v>624</v>
      </c>
      <c r="Q4" s="138">
        <v>830.6</v>
      </c>
      <c r="R4" s="138">
        <v>843.2</v>
      </c>
      <c r="S4" s="138">
        <v>1155</v>
      </c>
      <c r="T4" s="138">
        <v>1155</v>
      </c>
      <c r="U4" s="138">
        <v>1155</v>
      </c>
      <c r="V4" s="138">
        <v>1155</v>
      </c>
      <c r="W4" s="138">
        <v>1538</v>
      </c>
      <c r="X4" s="138">
        <v>1540</v>
      </c>
      <c r="Y4" s="138">
        <v>1541</v>
      </c>
      <c r="Z4" s="138">
        <v>2082</v>
      </c>
      <c r="AA4" s="138">
        <v>2546</v>
      </c>
      <c r="AB4" s="138">
        <v>2886</v>
      </c>
      <c r="AC4" s="138">
        <v>4422</v>
      </c>
      <c r="AD4" s="138">
        <v>5010</v>
      </c>
      <c r="AE4" s="138">
        <v>2712</v>
      </c>
      <c r="AF4" s="138" t="s">
        <v>41</v>
      </c>
    </row>
    <row r="5" spans="1:34" s="49" customFormat="1" ht="14">
      <c r="A5" s="45" t="s">
        <v>13</v>
      </c>
      <c r="B5" s="138">
        <v>217</v>
      </c>
      <c r="C5" s="138">
        <v>217</v>
      </c>
      <c r="D5" s="138">
        <v>217</v>
      </c>
      <c r="E5" s="138">
        <v>217</v>
      </c>
      <c r="F5" s="138">
        <v>217</v>
      </c>
      <c r="G5" s="138">
        <v>217</v>
      </c>
      <c r="H5" s="138">
        <v>217</v>
      </c>
      <c r="I5" s="138">
        <v>217</v>
      </c>
      <c r="J5" s="138">
        <v>217</v>
      </c>
      <c r="K5" s="138">
        <v>217</v>
      </c>
      <c r="L5" s="138">
        <v>217</v>
      </c>
      <c r="M5" s="138">
        <v>217</v>
      </c>
      <c r="N5" s="138">
        <v>152</v>
      </c>
      <c r="O5" s="138">
        <v>152</v>
      </c>
      <c r="P5" s="138">
        <v>152</v>
      </c>
      <c r="Q5" s="138">
        <v>152</v>
      </c>
      <c r="R5" s="138">
        <v>152</v>
      </c>
      <c r="S5" s="138">
        <v>152</v>
      </c>
      <c r="T5" s="138">
        <v>152</v>
      </c>
      <c r="U5" s="138">
        <v>152</v>
      </c>
      <c r="V5" s="138">
        <v>152</v>
      </c>
      <c r="W5" s="138">
        <v>132</v>
      </c>
      <c r="X5" s="138">
        <v>132</v>
      </c>
      <c r="Y5" s="138">
        <v>132</v>
      </c>
      <c r="Z5" s="138">
        <v>132</v>
      </c>
      <c r="AA5" s="138">
        <v>145</v>
      </c>
      <c r="AB5" s="138">
        <v>621.29999999999995</v>
      </c>
      <c r="AC5" s="138">
        <v>753.3</v>
      </c>
      <c r="AD5" s="138">
        <v>796.3</v>
      </c>
      <c r="AE5" s="138">
        <v>761.3</v>
      </c>
      <c r="AF5" s="138" t="s">
        <v>41</v>
      </c>
      <c r="AH5" s="17"/>
    </row>
    <row r="6" spans="1:34" s="49" customFormat="1" ht="14">
      <c r="A6" s="45" t="s">
        <v>497</v>
      </c>
      <c r="B6" s="138">
        <v>4</v>
      </c>
      <c r="C6" s="138">
        <v>4</v>
      </c>
      <c r="D6" s="138">
        <v>4</v>
      </c>
      <c r="E6" s="138">
        <v>4</v>
      </c>
      <c r="F6" s="138">
        <v>4</v>
      </c>
      <c r="G6" s="138">
        <v>4</v>
      </c>
      <c r="H6" s="138">
        <v>4</v>
      </c>
      <c r="I6" s="138">
        <v>6</v>
      </c>
      <c r="J6" s="138">
        <v>6</v>
      </c>
      <c r="K6" s="138">
        <v>6</v>
      </c>
      <c r="L6" s="138">
        <v>6</v>
      </c>
      <c r="M6" s="138">
        <v>8</v>
      </c>
      <c r="N6" s="138">
        <v>10</v>
      </c>
      <c r="O6" s="138">
        <v>14</v>
      </c>
      <c r="P6" s="138">
        <v>18</v>
      </c>
      <c r="Q6" s="138">
        <v>21</v>
      </c>
      <c r="R6" s="138">
        <v>21</v>
      </c>
      <c r="S6" s="138">
        <v>21</v>
      </c>
      <c r="T6" s="138">
        <v>23</v>
      </c>
      <c r="U6" s="138">
        <v>23</v>
      </c>
      <c r="V6" s="138">
        <v>23</v>
      </c>
      <c r="W6" s="138">
        <v>23</v>
      </c>
      <c r="X6" s="138">
        <v>23</v>
      </c>
      <c r="Y6" s="138">
        <v>24</v>
      </c>
      <c r="Z6" s="138">
        <v>25</v>
      </c>
      <c r="AA6" s="138">
        <v>26</v>
      </c>
      <c r="AB6" s="138">
        <v>26</v>
      </c>
      <c r="AC6" s="138">
        <v>34.299999999999997</v>
      </c>
      <c r="AD6" s="138">
        <v>34.299999999999997</v>
      </c>
      <c r="AE6" s="138">
        <v>34.299999999999997</v>
      </c>
      <c r="AF6" s="138" t="s">
        <v>41</v>
      </c>
      <c r="AH6" s="17"/>
    </row>
    <row r="7" spans="1:34" s="49" customFormat="1" ht="14">
      <c r="A7" s="13" t="s">
        <v>37</v>
      </c>
      <c r="B7" s="138">
        <v>2831</v>
      </c>
      <c r="C7" s="138">
        <v>2831</v>
      </c>
      <c r="D7" s="138">
        <v>3134</v>
      </c>
      <c r="E7" s="138">
        <v>3194</v>
      </c>
      <c r="F7" s="138">
        <v>3194</v>
      </c>
      <c r="G7" s="138">
        <v>3197</v>
      </c>
      <c r="H7" s="138">
        <v>3197</v>
      </c>
      <c r="I7" s="138">
        <v>3197</v>
      </c>
      <c r="J7" s="138">
        <v>2548</v>
      </c>
      <c r="K7" s="138">
        <v>2548</v>
      </c>
      <c r="L7" s="138">
        <v>2473</v>
      </c>
      <c r="M7" s="138">
        <v>2473</v>
      </c>
      <c r="N7" s="138">
        <v>2548</v>
      </c>
      <c r="O7" s="138">
        <v>2568</v>
      </c>
      <c r="P7" s="138">
        <v>2443</v>
      </c>
      <c r="Q7" s="138">
        <v>2443</v>
      </c>
      <c r="R7" s="138">
        <v>2444</v>
      </c>
      <c r="S7" s="138">
        <v>2444</v>
      </c>
      <c r="T7" s="138">
        <v>2476</v>
      </c>
      <c r="U7" s="138">
        <v>2476</v>
      </c>
      <c r="V7" s="138">
        <v>2476</v>
      </c>
      <c r="W7" s="138">
        <v>2486</v>
      </c>
      <c r="X7" s="138">
        <v>2496</v>
      </c>
      <c r="Y7" s="138">
        <v>2508</v>
      </c>
      <c r="Z7" s="138">
        <v>2522</v>
      </c>
      <c r="AA7" s="138">
        <v>2549</v>
      </c>
      <c r="AB7" s="138">
        <v>2677</v>
      </c>
      <c r="AC7" s="138">
        <v>3120</v>
      </c>
      <c r="AD7" s="138">
        <v>3178.9</v>
      </c>
      <c r="AE7" s="138" t="s">
        <v>41</v>
      </c>
      <c r="AF7" s="138" t="s">
        <v>41</v>
      </c>
      <c r="AG7" s="30"/>
    </row>
    <row r="8" spans="1:34" s="49" customFormat="1" ht="14">
      <c r="A8" s="45" t="s">
        <v>496</v>
      </c>
      <c r="B8" s="138">
        <v>122</v>
      </c>
      <c r="C8" s="138">
        <v>122</v>
      </c>
      <c r="D8" s="138">
        <v>122</v>
      </c>
      <c r="E8" s="138">
        <v>130</v>
      </c>
      <c r="F8" s="138">
        <v>130</v>
      </c>
      <c r="G8" s="138">
        <v>142</v>
      </c>
      <c r="H8" s="138">
        <v>142</v>
      </c>
      <c r="I8" s="138">
        <v>142</v>
      </c>
      <c r="J8" s="138">
        <v>131.5</v>
      </c>
      <c r="K8" s="138">
        <v>131.5</v>
      </c>
      <c r="L8" s="138">
        <v>107.5</v>
      </c>
      <c r="M8" s="138">
        <v>142</v>
      </c>
      <c r="N8" s="138">
        <v>142</v>
      </c>
      <c r="O8" s="138">
        <v>150.80000000000001</v>
      </c>
      <c r="P8" s="138">
        <v>150.80000000000001</v>
      </c>
      <c r="Q8" s="138">
        <v>150.80000000000001</v>
      </c>
      <c r="R8" s="138">
        <v>152.80000000000001</v>
      </c>
      <c r="S8" s="138">
        <v>133.6</v>
      </c>
      <c r="T8" s="138">
        <v>152.6</v>
      </c>
      <c r="U8" s="138">
        <v>152.1</v>
      </c>
      <c r="V8" s="138">
        <v>152.6</v>
      </c>
      <c r="W8" s="138">
        <v>158.6</v>
      </c>
      <c r="X8" s="138">
        <v>163.6</v>
      </c>
      <c r="Y8" s="138">
        <v>163.6</v>
      </c>
      <c r="Z8" s="138">
        <v>188</v>
      </c>
      <c r="AA8" s="138">
        <v>188</v>
      </c>
      <c r="AB8" s="138">
        <v>188</v>
      </c>
      <c r="AC8" s="138">
        <v>188.1</v>
      </c>
      <c r="AD8" s="138">
        <v>191.8</v>
      </c>
      <c r="AE8" s="138">
        <v>191.8</v>
      </c>
      <c r="AF8" s="138" t="s">
        <v>41</v>
      </c>
    </row>
    <row r="9" spans="1:34" s="49" customFormat="1" ht="14">
      <c r="A9" s="45" t="s">
        <v>11</v>
      </c>
      <c r="B9" s="138" t="s">
        <v>41</v>
      </c>
      <c r="C9" s="138" t="s">
        <v>41</v>
      </c>
      <c r="D9" s="138" t="s">
        <v>41</v>
      </c>
      <c r="E9" s="138" t="s">
        <v>41</v>
      </c>
      <c r="F9" s="138" t="s">
        <v>41</v>
      </c>
      <c r="G9" s="138" t="s">
        <v>41</v>
      </c>
      <c r="H9" s="138" t="s">
        <v>41</v>
      </c>
      <c r="I9" s="138" t="s">
        <v>41</v>
      </c>
      <c r="J9" s="138">
        <v>76</v>
      </c>
      <c r="K9" s="138">
        <v>76</v>
      </c>
      <c r="L9" s="138">
        <v>76</v>
      </c>
      <c r="M9" s="138">
        <v>76</v>
      </c>
      <c r="N9" s="138">
        <v>76</v>
      </c>
      <c r="O9" s="138">
        <v>76</v>
      </c>
      <c r="P9" s="138">
        <v>76</v>
      </c>
      <c r="Q9" s="138">
        <v>76</v>
      </c>
      <c r="R9" s="138">
        <v>76</v>
      </c>
      <c r="S9" s="138">
        <v>76</v>
      </c>
      <c r="T9" s="138">
        <v>76</v>
      </c>
      <c r="U9" s="138">
        <v>76</v>
      </c>
      <c r="V9" s="138">
        <v>76</v>
      </c>
      <c r="W9" s="138">
        <v>76</v>
      </c>
      <c r="X9" s="138">
        <v>76</v>
      </c>
      <c r="Y9" s="138">
        <v>76</v>
      </c>
      <c r="Z9" s="138">
        <v>76</v>
      </c>
      <c r="AA9" s="134">
        <v>74</v>
      </c>
      <c r="AB9" s="134">
        <v>80.78</v>
      </c>
      <c r="AC9" s="134">
        <v>74.98</v>
      </c>
      <c r="AD9" s="134">
        <v>74.959999999999994</v>
      </c>
      <c r="AE9" s="134">
        <v>74.959999999999994</v>
      </c>
      <c r="AF9" s="138" t="s">
        <v>41</v>
      </c>
    </row>
    <row r="10" spans="1:34" s="49" customFormat="1" ht="14">
      <c r="A10" s="45" t="s">
        <v>48</v>
      </c>
      <c r="B10" s="138">
        <v>220</v>
      </c>
      <c r="C10" s="138">
        <v>220</v>
      </c>
      <c r="D10" s="138">
        <v>220</v>
      </c>
      <c r="E10" s="138">
        <v>220</v>
      </c>
      <c r="F10" s="138">
        <v>220</v>
      </c>
      <c r="G10" s="138">
        <v>220</v>
      </c>
      <c r="H10" s="138">
        <v>220</v>
      </c>
      <c r="I10" s="138">
        <v>220</v>
      </c>
      <c r="J10" s="138">
        <v>220</v>
      </c>
      <c r="K10" s="138">
        <v>228</v>
      </c>
      <c r="L10" s="138">
        <v>228</v>
      </c>
      <c r="M10" s="138">
        <v>228</v>
      </c>
      <c r="N10" s="138">
        <v>228</v>
      </c>
      <c r="O10" s="138">
        <v>248</v>
      </c>
      <c r="P10" s="138">
        <v>273</v>
      </c>
      <c r="Q10" s="138">
        <v>303</v>
      </c>
      <c r="R10" s="138">
        <v>340.00700000000001</v>
      </c>
      <c r="S10" s="138">
        <v>348.12700000000001</v>
      </c>
      <c r="T10" s="138">
        <v>430.63200000000001</v>
      </c>
      <c r="U10" s="138">
        <v>430.63200000000001</v>
      </c>
      <c r="V10" s="138">
        <v>507.21800000000002</v>
      </c>
      <c r="W10" s="138">
        <v>422.4</v>
      </c>
      <c r="X10" s="138">
        <v>516</v>
      </c>
      <c r="Y10" s="138">
        <v>505.9</v>
      </c>
      <c r="Z10" s="138">
        <v>544.70000000000005</v>
      </c>
      <c r="AA10" s="134">
        <v>641.79999999999995</v>
      </c>
      <c r="AB10" s="134">
        <v>526.1</v>
      </c>
      <c r="AC10" s="134">
        <v>663.1</v>
      </c>
      <c r="AD10" s="134">
        <v>663.1</v>
      </c>
      <c r="AE10" s="134">
        <v>663.1</v>
      </c>
      <c r="AF10" s="138" t="s">
        <v>41</v>
      </c>
    </row>
    <row r="11" spans="1:34" s="49" customFormat="1" ht="14">
      <c r="A11" s="45" t="s">
        <v>9</v>
      </c>
      <c r="B11" s="138">
        <v>185</v>
      </c>
      <c r="C11" s="138">
        <v>180.5</v>
      </c>
      <c r="D11" s="138">
        <v>185.8</v>
      </c>
      <c r="E11" s="138">
        <v>215.8</v>
      </c>
      <c r="F11" s="138">
        <v>231.7</v>
      </c>
      <c r="G11" s="138">
        <v>251.2</v>
      </c>
      <c r="H11" s="138">
        <v>325.7</v>
      </c>
      <c r="I11" s="138">
        <v>336.2</v>
      </c>
      <c r="J11" s="138">
        <v>375.1</v>
      </c>
      <c r="K11" s="138">
        <v>395.1</v>
      </c>
      <c r="L11" s="138">
        <v>460</v>
      </c>
      <c r="M11" s="138">
        <v>459.9</v>
      </c>
      <c r="N11" s="138">
        <v>528.9</v>
      </c>
      <c r="O11" s="138">
        <v>463.3</v>
      </c>
      <c r="P11" s="138">
        <v>476</v>
      </c>
      <c r="Q11" s="138">
        <v>476</v>
      </c>
      <c r="R11" s="138">
        <v>476</v>
      </c>
      <c r="S11" s="138">
        <v>285</v>
      </c>
      <c r="T11" s="138">
        <v>285</v>
      </c>
      <c r="U11" s="138">
        <v>285</v>
      </c>
      <c r="V11" s="138">
        <v>286</v>
      </c>
      <c r="W11" s="138">
        <v>287</v>
      </c>
      <c r="X11" s="138">
        <v>287</v>
      </c>
      <c r="Y11" s="138">
        <v>351</v>
      </c>
      <c r="Z11" s="138">
        <v>567</v>
      </c>
      <c r="AA11" s="138">
        <v>566.5</v>
      </c>
      <c r="AB11" s="138">
        <v>566.9</v>
      </c>
      <c r="AC11" s="138">
        <v>566.9</v>
      </c>
      <c r="AD11" s="138">
        <v>660.9</v>
      </c>
      <c r="AE11" s="138">
        <v>660.9</v>
      </c>
      <c r="AF11" s="138" t="s">
        <v>41</v>
      </c>
    </row>
    <row r="12" spans="1:34" s="49" customFormat="1" ht="14">
      <c r="A12" s="45" t="s">
        <v>220</v>
      </c>
      <c r="B12" s="138">
        <v>313</v>
      </c>
      <c r="C12" s="138">
        <v>320</v>
      </c>
      <c r="D12" s="138">
        <v>331</v>
      </c>
      <c r="E12" s="138">
        <v>338</v>
      </c>
      <c r="F12" s="138">
        <v>349</v>
      </c>
      <c r="G12" s="138">
        <v>369</v>
      </c>
      <c r="H12" s="138">
        <v>369</v>
      </c>
      <c r="I12" s="138">
        <v>406</v>
      </c>
      <c r="J12" s="138">
        <v>480</v>
      </c>
      <c r="K12" s="138">
        <v>509</v>
      </c>
      <c r="L12" s="138">
        <v>620.96</v>
      </c>
      <c r="M12" s="138">
        <v>660.81</v>
      </c>
      <c r="N12" s="138">
        <v>656.86</v>
      </c>
      <c r="O12" s="138">
        <v>650.79999999999995</v>
      </c>
      <c r="P12" s="138">
        <v>654.5</v>
      </c>
      <c r="Q12" s="138">
        <v>688.8</v>
      </c>
      <c r="R12" s="138">
        <v>710.7</v>
      </c>
      <c r="S12" s="138">
        <v>753.3</v>
      </c>
      <c r="T12" s="138">
        <v>725.5</v>
      </c>
      <c r="U12" s="138">
        <v>739.6</v>
      </c>
      <c r="V12" s="138">
        <v>740.2</v>
      </c>
      <c r="W12" s="138">
        <v>737.5</v>
      </c>
      <c r="X12" s="138">
        <v>781.3</v>
      </c>
      <c r="Y12" s="138">
        <v>778.28</v>
      </c>
      <c r="Z12" s="138">
        <v>782.13</v>
      </c>
      <c r="AA12" s="138">
        <v>792.85</v>
      </c>
      <c r="AB12" s="138">
        <v>810.82</v>
      </c>
      <c r="AC12" s="138">
        <v>834.88</v>
      </c>
      <c r="AD12" s="138">
        <v>873.1</v>
      </c>
      <c r="AE12" s="138">
        <v>844.28</v>
      </c>
      <c r="AF12" s="138">
        <v>861.61</v>
      </c>
    </row>
    <row r="13" spans="1:34" s="49" customFormat="1" ht="14">
      <c r="A13" s="45" t="s">
        <v>6</v>
      </c>
      <c r="B13" s="138">
        <v>2358</v>
      </c>
      <c r="C13" s="138">
        <v>2358</v>
      </c>
      <c r="D13" s="138">
        <v>2358</v>
      </c>
      <c r="E13" s="138">
        <v>2358</v>
      </c>
      <c r="F13" s="138">
        <v>2358</v>
      </c>
      <c r="G13" s="138">
        <v>2175</v>
      </c>
      <c r="H13" s="138">
        <v>2364</v>
      </c>
      <c r="I13" s="138">
        <v>2365</v>
      </c>
      <c r="J13" s="138">
        <v>2365</v>
      </c>
      <c r="K13" s="138">
        <v>2367</v>
      </c>
      <c r="L13" s="138">
        <v>2368</v>
      </c>
      <c r="M13" s="138">
        <v>2369</v>
      </c>
      <c r="N13" s="138">
        <v>2369</v>
      </c>
      <c r="O13" s="138">
        <v>2369</v>
      </c>
      <c r="P13" s="138">
        <v>2369</v>
      </c>
      <c r="Q13" s="138">
        <v>2369</v>
      </c>
      <c r="R13" s="138">
        <v>2369</v>
      </c>
      <c r="S13" s="138">
        <v>2499</v>
      </c>
      <c r="T13" s="138">
        <v>2428</v>
      </c>
      <c r="U13" s="138">
        <v>2428</v>
      </c>
      <c r="V13" s="138">
        <v>2428</v>
      </c>
      <c r="W13" s="138">
        <v>2479</v>
      </c>
      <c r="X13" s="138">
        <v>2486</v>
      </c>
      <c r="Y13" s="138">
        <v>2646</v>
      </c>
      <c r="Z13" s="138">
        <v>2682.36</v>
      </c>
      <c r="AA13" s="138">
        <v>2507.8000000000002</v>
      </c>
      <c r="AB13" s="138">
        <v>2491.1</v>
      </c>
      <c r="AC13" s="138">
        <v>2739</v>
      </c>
      <c r="AD13" s="138">
        <v>2744</v>
      </c>
      <c r="AE13" s="138" t="s">
        <v>41</v>
      </c>
      <c r="AF13" s="138" t="s">
        <v>41</v>
      </c>
    </row>
    <row r="14" spans="1:34" s="49" customFormat="1" ht="14">
      <c r="A14" s="45" t="s">
        <v>18</v>
      </c>
      <c r="B14" s="138" t="s">
        <v>41</v>
      </c>
      <c r="C14" s="138" t="s">
        <v>41</v>
      </c>
      <c r="D14" s="138" t="s">
        <v>41</v>
      </c>
      <c r="E14" s="138" t="s">
        <v>41</v>
      </c>
      <c r="F14" s="138" t="s">
        <v>41</v>
      </c>
      <c r="G14" s="138">
        <v>365</v>
      </c>
      <c r="H14" s="138">
        <v>365</v>
      </c>
      <c r="I14" s="138">
        <v>365</v>
      </c>
      <c r="J14" s="138">
        <v>365</v>
      </c>
      <c r="K14" s="138">
        <v>380</v>
      </c>
      <c r="L14" s="138">
        <v>380</v>
      </c>
      <c r="M14" s="138">
        <v>380</v>
      </c>
      <c r="N14" s="138">
        <v>380</v>
      </c>
      <c r="O14" s="138">
        <v>393</v>
      </c>
      <c r="P14" s="138">
        <v>393</v>
      </c>
      <c r="Q14" s="138">
        <v>393</v>
      </c>
      <c r="R14" s="138">
        <v>393</v>
      </c>
      <c r="S14" s="138">
        <v>395</v>
      </c>
      <c r="T14" s="138">
        <v>467</v>
      </c>
      <c r="U14" s="138">
        <v>467</v>
      </c>
      <c r="V14" s="138">
        <v>467</v>
      </c>
      <c r="W14" s="138">
        <v>400.57</v>
      </c>
      <c r="X14" s="138">
        <v>519.32000000000005</v>
      </c>
      <c r="Y14" s="138">
        <v>501.82</v>
      </c>
      <c r="Z14" s="138">
        <v>503.72</v>
      </c>
      <c r="AA14" s="138">
        <v>513.22</v>
      </c>
      <c r="AB14" s="138">
        <v>528.72</v>
      </c>
      <c r="AC14" s="138">
        <v>564.53</v>
      </c>
      <c r="AD14" s="138">
        <v>582.23</v>
      </c>
      <c r="AE14" s="138">
        <v>140.22999999999999</v>
      </c>
      <c r="AF14" s="138" t="s">
        <v>41</v>
      </c>
    </row>
    <row r="15" spans="1:34" s="49" customFormat="1" ht="14">
      <c r="A15" s="45" t="s">
        <v>4</v>
      </c>
      <c r="B15" s="138">
        <v>29</v>
      </c>
      <c r="C15" s="138">
        <v>29</v>
      </c>
      <c r="D15" s="138">
        <v>28</v>
      </c>
      <c r="E15" s="138">
        <v>29</v>
      </c>
      <c r="F15" s="138">
        <v>33</v>
      </c>
      <c r="G15" s="138">
        <v>33</v>
      </c>
      <c r="H15" s="138">
        <v>35</v>
      </c>
      <c r="I15" s="138">
        <v>41</v>
      </c>
      <c r="J15" s="138">
        <v>50</v>
      </c>
      <c r="K15" s="138">
        <v>88</v>
      </c>
      <c r="L15" s="138">
        <v>93</v>
      </c>
      <c r="M15" s="138">
        <v>93</v>
      </c>
      <c r="N15" s="138">
        <v>93</v>
      </c>
      <c r="O15" s="138">
        <v>95</v>
      </c>
      <c r="P15" s="138">
        <v>95</v>
      </c>
      <c r="Q15" s="138">
        <v>95</v>
      </c>
      <c r="R15" s="138">
        <v>95</v>
      </c>
      <c r="S15" s="138">
        <v>95</v>
      </c>
      <c r="T15" s="138">
        <v>95</v>
      </c>
      <c r="U15" s="138">
        <v>89.287999999999997</v>
      </c>
      <c r="V15" s="138">
        <v>89.287999999999997</v>
      </c>
      <c r="W15" s="138">
        <v>104.4</v>
      </c>
      <c r="X15" s="138">
        <v>104.8</v>
      </c>
      <c r="Y15" s="138">
        <v>111.6</v>
      </c>
      <c r="Z15" s="138">
        <v>113.8</v>
      </c>
      <c r="AA15" s="138">
        <v>116.4</v>
      </c>
      <c r="AB15" s="138">
        <v>136.5</v>
      </c>
      <c r="AC15" s="138">
        <v>155.08000000000001</v>
      </c>
      <c r="AD15" s="138">
        <v>155</v>
      </c>
      <c r="AE15" s="138">
        <v>155</v>
      </c>
      <c r="AF15" s="138" t="s">
        <v>41</v>
      </c>
    </row>
    <row r="16" spans="1:34" s="49" customFormat="1" ht="14">
      <c r="A16" s="45" t="s">
        <v>3</v>
      </c>
      <c r="B16" s="138">
        <v>26392</v>
      </c>
      <c r="C16" s="138">
        <v>26392</v>
      </c>
      <c r="D16" s="138">
        <v>26392</v>
      </c>
      <c r="E16" s="138">
        <v>26382</v>
      </c>
      <c r="F16" s="138">
        <v>35528</v>
      </c>
      <c r="G16" s="138">
        <v>35528</v>
      </c>
      <c r="H16" s="138">
        <v>36563</v>
      </c>
      <c r="I16" s="138">
        <v>37175</v>
      </c>
      <c r="J16" s="138">
        <v>37848</v>
      </c>
      <c r="K16" s="138">
        <v>38517</v>
      </c>
      <c r="L16" s="138">
        <v>39186</v>
      </c>
      <c r="M16" s="138">
        <v>39221</v>
      </c>
      <c r="N16" s="138">
        <v>39237</v>
      </c>
      <c r="O16" s="138">
        <v>40037</v>
      </c>
      <c r="P16" s="138">
        <v>41904</v>
      </c>
      <c r="Q16" s="138">
        <v>42011</v>
      </c>
      <c r="R16" s="138">
        <v>42511</v>
      </c>
      <c r="S16" s="138">
        <v>42727</v>
      </c>
      <c r="T16" s="138">
        <v>43061</v>
      </c>
      <c r="U16" s="138">
        <v>43061</v>
      </c>
      <c r="V16" s="138">
        <v>43061</v>
      </c>
      <c r="W16" s="138">
        <v>41194</v>
      </c>
      <c r="X16" s="138">
        <v>41729</v>
      </c>
      <c r="Y16" s="138">
        <v>41990</v>
      </c>
      <c r="Z16" s="138">
        <v>47643</v>
      </c>
      <c r="AA16" s="138">
        <v>47109</v>
      </c>
      <c r="AB16" s="138">
        <v>49930</v>
      </c>
      <c r="AC16" s="138">
        <v>53028</v>
      </c>
      <c r="AD16" s="138">
        <v>53487</v>
      </c>
      <c r="AE16" s="138" t="s">
        <v>41</v>
      </c>
      <c r="AF16" s="138" t="s">
        <v>41</v>
      </c>
    </row>
    <row r="17" spans="1:32" s="49" customFormat="1" ht="14">
      <c r="A17" s="96" t="s">
        <v>30</v>
      </c>
      <c r="B17" s="138">
        <v>506</v>
      </c>
      <c r="C17" s="138">
        <v>506</v>
      </c>
      <c r="D17" s="138">
        <v>506</v>
      </c>
      <c r="E17" s="138">
        <v>506</v>
      </c>
      <c r="F17" s="138">
        <v>543</v>
      </c>
      <c r="G17" s="138">
        <v>543</v>
      </c>
      <c r="H17" s="138">
        <v>543</v>
      </c>
      <c r="I17" s="138">
        <v>543</v>
      </c>
      <c r="J17" s="138">
        <v>424</v>
      </c>
      <c r="K17" s="138">
        <v>424</v>
      </c>
      <c r="L17" s="138">
        <v>424</v>
      </c>
      <c r="M17" s="138">
        <v>424</v>
      </c>
      <c r="N17" s="138">
        <v>409</v>
      </c>
      <c r="O17" s="138">
        <v>591</v>
      </c>
      <c r="P17" s="138">
        <v>881</v>
      </c>
      <c r="Q17" s="138">
        <v>919</v>
      </c>
      <c r="R17" s="138">
        <v>957</v>
      </c>
      <c r="S17" s="138">
        <v>957</v>
      </c>
      <c r="T17" s="138">
        <v>957</v>
      </c>
      <c r="U17" s="138">
        <v>811.2</v>
      </c>
      <c r="V17" s="138">
        <v>809</v>
      </c>
      <c r="W17" s="138">
        <v>1113</v>
      </c>
      <c r="X17" s="138">
        <v>1114</v>
      </c>
      <c r="Y17" s="138">
        <v>1115</v>
      </c>
      <c r="Z17" s="138">
        <v>1119.2</v>
      </c>
      <c r="AA17" s="138">
        <v>1379.9</v>
      </c>
      <c r="AB17" s="138">
        <v>1393.91</v>
      </c>
      <c r="AC17" s="138">
        <v>1412.3</v>
      </c>
      <c r="AD17" s="138">
        <v>1601.8</v>
      </c>
      <c r="AE17" s="138" t="s">
        <v>41</v>
      </c>
      <c r="AF17" s="138" t="s">
        <v>41</v>
      </c>
    </row>
    <row r="18" spans="1:32" s="49" customFormat="1" ht="14">
      <c r="A18" s="45" t="s">
        <v>1</v>
      </c>
      <c r="B18" s="138">
        <v>1653</v>
      </c>
      <c r="C18" s="138">
        <v>1653</v>
      </c>
      <c r="D18" s="138">
        <v>1653</v>
      </c>
      <c r="E18" s="138">
        <v>1653</v>
      </c>
      <c r="F18" s="138">
        <v>1653</v>
      </c>
      <c r="G18" s="138">
        <v>1668</v>
      </c>
      <c r="H18" s="138">
        <v>1673</v>
      </c>
      <c r="I18" s="138">
        <v>1673</v>
      </c>
      <c r="J18" s="138">
        <v>1673</v>
      </c>
      <c r="K18" s="138">
        <v>1678</v>
      </c>
      <c r="L18" s="138">
        <v>1678</v>
      </c>
      <c r="M18" s="138">
        <v>1678</v>
      </c>
      <c r="N18" s="138">
        <v>1770</v>
      </c>
      <c r="O18" s="138">
        <v>1770</v>
      </c>
      <c r="P18" s="138">
        <v>1770</v>
      </c>
      <c r="Q18" s="138">
        <v>1770</v>
      </c>
      <c r="R18" s="138">
        <v>1770</v>
      </c>
      <c r="S18" s="138">
        <v>1770</v>
      </c>
      <c r="T18" s="138">
        <v>1770</v>
      </c>
      <c r="U18" s="138">
        <v>1770</v>
      </c>
      <c r="V18" s="138">
        <v>1770</v>
      </c>
      <c r="W18" s="138">
        <v>1788</v>
      </c>
      <c r="X18" s="138">
        <v>1788</v>
      </c>
      <c r="Y18" s="138">
        <v>1788</v>
      </c>
      <c r="Z18" s="138">
        <v>2337</v>
      </c>
      <c r="AA18" s="138">
        <v>2410.66</v>
      </c>
      <c r="AB18" s="138">
        <v>2826.91</v>
      </c>
      <c r="AC18" s="138">
        <v>2896.91</v>
      </c>
      <c r="AD18" s="138">
        <v>2898.23</v>
      </c>
      <c r="AE18" s="138">
        <v>2981.3069999999998</v>
      </c>
      <c r="AF18" s="138" t="s">
        <v>41</v>
      </c>
    </row>
    <row r="19" spans="1:32" s="49" customFormat="1" ht="14">
      <c r="A19" s="45" t="s">
        <v>23</v>
      </c>
      <c r="B19" s="138">
        <v>2038</v>
      </c>
      <c r="C19" s="138">
        <v>2038</v>
      </c>
      <c r="D19" s="138">
        <v>2038</v>
      </c>
      <c r="E19" s="138">
        <v>2078</v>
      </c>
      <c r="F19" s="138">
        <v>1948</v>
      </c>
      <c r="G19" s="138">
        <v>1948</v>
      </c>
      <c r="H19" s="138">
        <v>1981</v>
      </c>
      <c r="I19" s="138">
        <v>1981</v>
      </c>
      <c r="J19" s="138">
        <v>1995</v>
      </c>
      <c r="K19" s="138">
        <v>1995</v>
      </c>
      <c r="L19" s="138">
        <v>2079</v>
      </c>
      <c r="M19" s="138">
        <v>2079</v>
      </c>
      <c r="N19" s="138">
        <v>2079</v>
      </c>
      <c r="O19" s="138">
        <v>2079</v>
      </c>
      <c r="P19" s="138">
        <v>2079</v>
      </c>
      <c r="Q19" s="138">
        <v>2005</v>
      </c>
      <c r="R19" s="138">
        <v>2005</v>
      </c>
      <c r="S19" s="138">
        <v>2005</v>
      </c>
      <c r="T19" s="138">
        <v>2035</v>
      </c>
      <c r="U19" s="138">
        <v>2035</v>
      </c>
      <c r="V19" s="138">
        <v>2035</v>
      </c>
      <c r="W19" s="138">
        <v>2035</v>
      </c>
      <c r="X19" s="138">
        <v>2035</v>
      </c>
      <c r="Y19" s="138">
        <v>2035</v>
      </c>
      <c r="Z19" s="138">
        <f>Y19</f>
        <v>2035</v>
      </c>
      <c r="AA19" s="138">
        <v>2035</v>
      </c>
      <c r="AB19" s="138">
        <v>2015</v>
      </c>
      <c r="AC19" s="138">
        <v>2015</v>
      </c>
      <c r="AD19" s="138">
        <v>2315</v>
      </c>
      <c r="AE19" s="138" t="s">
        <v>41</v>
      </c>
      <c r="AF19" s="138" t="s">
        <v>41</v>
      </c>
    </row>
    <row r="21" spans="1:32" s="49" customFormat="1" ht="14">
      <c r="A21" s="27" t="s">
        <v>20</v>
      </c>
    </row>
    <row r="22" spans="1:32" s="49" customFormat="1" ht="14">
      <c r="A22" s="60"/>
    </row>
    <row r="23" spans="1:32">
      <c r="A23" s="35" t="s">
        <v>580</v>
      </c>
    </row>
    <row r="24" spans="1:32" s="214" customFormat="1"/>
    <row r="25" spans="1:32">
      <c r="A25" s="35" t="s">
        <v>42</v>
      </c>
    </row>
    <row r="27" spans="1:32" s="49" customFormat="1" ht="15" customHeight="1">
      <c r="A27" s="27" t="s">
        <v>221</v>
      </c>
      <c r="C27" s="162"/>
      <c r="D27" s="162"/>
      <c r="E27" s="162"/>
      <c r="F27" s="162"/>
      <c r="G27" s="162"/>
      <c r="H27" s="162"/>
      <c r="I27" s="162"/>
      <c r="J27" s="162"/>
      <c r="K27" s="162"/>
      <c r="L27" s="162"/>
      <c r="M27" s="162"/>
      <c r="N27" s="162"/>
      <c r="O27" s="162"/>
      <c r="P27" s="162"/>
      <c r="Q27" s="162"/>
      <c r="R27" s="162"/>
    </row>
    <row r="28" spans="1:32" s="49" customFormat="1" ht="14">
      <c r="A28" s="27"/>
      <c r="B28" s="162"/>
      <c r="C28" s="162"/>
      <c r="D28" s="162"/>
      <c r="E28" s="162"/>
      <c r="F28" s="162"/>
      <c r="G28" s="162"/>
      <c r="H28" s="162"/>
      <c r="I28" s="162"/>
      <c r="J28" s="162"/>
      <c r="K28" s="162"/>
      <c r="L28" s="162"/>
      <c r="M28" s="162"/>
      <c r="N28" s="162"/>
      <c r="O28" s="162"/>
      <c r="P28" s="162"/>
      <c r="Q28" s="162"/>
      <c r="R28" s="162"/>
      <c r="Z28" s="54"/>
      <c r="AA28" s="54"/>
      <c r="AB28" s="54"/>
      <c r="AC28" s="54"/>
      <c r="AD28" s="54"/>
      <c r="AE28" s="54"/>
    </row>
    <row r="29" spans="1:32">
      <c r="A29" s="162" t="s">
        <v>50</v>
      </c>
    </row>
    <row r="31" spans="1:32">
      <c r="A31" s="292" t="s">
        <v>509</v>
      </c>
    </row>
  </sheetData>
  <hyperlinks>
    <hyperlink ref="AH3" location="Content!A1" display="Back to content pag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7"/>
  <sheetViews>
    <sheetView topLeftCell="A13" workbookViewId="0">
      <selection activeCell="A12" sqref="A12:XFD12"/>
    </sheetView>
  </sheetViews>
  <sheetFormatPr defaultColWidth="9.1796875" defaultRowHeight="14"/>
  <cols>
    <col min="1" max="1" width="33.81640625" style="49" customWidth="1"/>
    <col min="2" max="15" width="7.453125" style="49" customWidth="1"/>
    <col min="16" max="20" width="6.36328125" style="49" customWidth="1"/>
    <col min="21" max="27" width="7.453125" style="49" customWidth="1"/>
    <col min="28" max="29" width="6.36328125" style="49" customWidth="1"/>
    <col min="30" max="34" width="6.26953125" style="49" customWidth="1"/>
    <col min="35" max="36" width="9.1796875" style="49"/>
    <col min="37" max="37" width="9.54296875" style="49" bestFit="1" customWidth="1"/>
    <col min="38" max="16384" width="9.1796875" style="49"/>
  </cols>
  <sheetData>
    <row r="1" spans="1:41" s="27" customFormat="1">
      <c r="A1" s="27" t="s">
        <v>602</v>
      </c>
      <c r="AB1" s="220"/>
      <c r="AC1" s="220"/>
      <c r="AD1" s="220"/>
      <c r="AE1" s="220"/>
      <c r="AF1" s="220"/>
      <c r="AG1" s="220"/>
      <c r="AH1" s="220"/>
      <c r="AI1" s="220"/>
    </row>
    <row r="2" spans="1:41">
      <c r="C2" s="49" t="s">
        <v>60</v>
      </c>
      <c r="D2" s="49" t="s">
        <v>60</v>
      </c>
      <c r="E2" s="49" t="s">
        <v>60</v>
      </c>
      <c r="F2" s="49" t="s">
        <v>60</v>
      </c>
      <c r="G2" s="49" t="s">
        <v>60</v>
      </c>
      <c r="H2" s="49" t="s">
        <v>60</v>
      </c>
      <c r="I2" s="49" t="s">
        <v>60</v>
      </c>
      <c r="J2" s="49" t="s">
        <v>60</v>
      </c>
      <c r="K2" s="49" t="s">
        <v>60</v>
      </c>
      <c r="L2" s="49" t="s">
        <v>60</v>
      </c>
      <c r="M2" s="49" t="s">
        <v>60</v>
      </c>
      <c r="N2" s="49" t="s">
        <v>60</v>
      </c>
      <c r="O2" s="49" t="s">
        <v>60</v>
      </c>
      <c r="P2" s="49" t="s">
        <v>60</v>
      </c>
      <c r="Q2" s="49" t="s">
        <v>60</v>
      </c>
      <c r="R2" s="49" t="s">
        <v>60</v>
      </c>
      <c r="S2" s="49" t="s">
        <v>60</v>
      </c>
      <c r="T2" s="49" t="s">
        <v>60</v>
      </c>
      <c r="U2" s="49" t="s">
        <v>60</v>
      </c>
      <c r="V2" s="49" t="s">
        <v>60</v>
      </c>
      <c r="W2" s="49" t="s">
        <v>60</v>
      </c>
      <c r="X2" s="49" t="s">
        <v>60</v>
      </c>
      <c r="Y2" s="49" t="s">
        <v>60</v>
      </c>
      <c r="Z2" s="49" t="s">
        <v>60</v>
      </c>
      <c r="AA2" s="49" t="s">
        <v>60</v>
      </c>
      <c r="AB2" s="26"/>
      <c r="AC2" s="26"/>
      <c r="AD2" s="26"/>
      <c r="AE2" s="26"/>
      <c r="AF2" s="26"/>
      <c r="AG2" s="26"/>
      <c r="AH2" s="26"/>
      <c r="AI2" s="26"/>
      <c r="AJ2" s="49" t="s">
        <v>60</v>
      </c>
      <c r="AK2" s="49" t="s">
        <v>60</v>
      </c>
      <c r="AL2" s="49" t="s">
        <v>60</v>
      </c>
      <c r="AM2" s="49" t="s">
        <v>60</v>
      </c>
      <c r="AN2" s="49" t="s">
        <v>60</v>
      </c>
      <c r="AO2" s="49" t="s">
        <v>60</v>
      </c>
    </row>
    <row r="3" spans="1:41" ht="14.5">
      <c r="A3" s="218" t="s">
        <v>29</v>
      </c>
      <c r="B3" s="115">
        <v>1990</v>
      </c>
      <c r="C3" s="115">
        <v>1991</v>
      </c>
      <c r="D3" s="115">
        <v>1992</v>
      </c>
      <c r="E3" s="115">
        <v>1993</v>
      </c>
      <c r="F3" s="115">
        <v>1994</v>
      </c>
      <c r="G3" s="115">
        <v>1995</v>
      </c>
      <c r="H3" s="115">
        <v>1996</v>
      </c>
      <c r="I3" s="115">
        <v>1997</v>
      </c>
      <c r="J3" s="115">
        <v>1998</v>
      </c>
      <c r="K3" s="115">
        <v>1999</v>
      </c>
      <c r="L3" s="115">
        <v>2000</v>
      </c>
      <c r="M3" s="115">
        <v>2001</v>
      </c>
      <c r="N3" s="115">
        <v>2002</v>
      </c>
      <c r="O3" s="115">
        <v>2003</v>
      </c>
      <c r="P3" s="115">
        <v>2004</v>
      </c>
      <c r="Q3" s="115">
        <v>2005</v>
      </c>
      <c r="R3" s="115">
        <v>2006</v>
      </c>
      <c r="S3" s="115">
        <v>2007</v>
      </c>
      <c r="T3" s="115">
        <v>2008</v>
      </c>
      <c r="U3" s="115">
        <v>2009</v>
      </c>
      <c r="V3" s="115">
        <v>2010</v>
      </c>
      <c r="W3" s="115">
        <v>2011</v>
      </c>
      <c r="X3" s="115">
        <v>2012</v>
      </c>
      <c r="Y3" s="115">
        <v>2013</v>
      </c>
      <c r="Z3" s="115">
        <v>2014</v>
      </c>
      <c r="AA3" s="115">
        <v>2015</v>
      </c>
      <c r="AB3" s="219"/>
      <c r="AC3" s="46" t="s">
        <v>521</v>
      </c>
      <c r="AD3" s="219"/>
      <c r="AE3" s="219"/>
      <c r="AF3" s="219"/>
      <c r="AG3" s="219"/>
      <c r="AH3" s="219"/>
      <c r="AI3" s="26"/>
    </row>
    <row r="4" spans="1:41" ht="14.5">
      <c r="A4" s="45" t="s">
        <v>14</v>
      </c>
      <c r="B4" s="137">
        <v>85.855032503194067</v>
      </c>
      <c r="C4" s="137">
        <v>87.04805944911422</v>
      </c>
      <c r="D4" s="137">
        <v>92.960778806973323</v>
      </c>
      <c r="E4" s="137">
        <v>126.651397500755</v>
      </c>
      <c r="F4" s="137">
        <v>126.6860756042561</v>
      </c>
      <c r="G4" s="137">
        <v>110.07382348896682</v>
      </c>
      <c r="H4" s="137">
        <v>99.756141925969089</v>
      </c>
      <c r="I4" s="137">
        <v>95.016810300440838</v>
      </c>
      <c r="J4" s="137">
        <v>90.53017228996859</v>
      </c>
      <c r="K4" s="137">
        <v>93.059258352533448</v>
      </c>
      <c r="L4" s="137">
        <v>92.756564482663336</v>
      </c>
      <c r="M4" s="137">
        <v>92.92930807943884</v>
      </c>
      <c r="N4" s="137">
        <v>85.53242286362935</v>
      </c>
      <c r="O4" s="137">
        <v>89.617764701275945</v>
      </c>
      <c r="P4" s="137">
        <v>83.101694142865767</v>
      </c>
      <c r="Q4" s="137">
        <v>69.81593781644861</v>
      </c>
      <c r="R4" s="137">
        <v>68.670428993395078</v>
      </c>
      <c r="S4" s="137">
        <v>64.247194974664666</v>
      </c>
      <c r="T4" s="137">
        <v>62.557876186557841</v>
      </c>
      <c r="U4" s="137">
        <v>67.405971172667805</v>
      </c>
      <c r="V4" s="137">
        <v>67.723989147023772</v>
      </c>
      <c r="W4" s="137">
        <v>67.98050525980328</v>
      </c>
      <c r="X4" s="137">
        <v>68.730236021015145</v>
      </c>
      <c r="Y4" s="137">
        <v>65.568353729871419</v>
      </c>
      <c r="Z4" s="137">
        <v>66.094737277766768</v>
      </c>
      <c r="AA4" s="137" t="s">
        <v>41</v>
      </c>
      <c r="AB4" s="4"/>
      <c r="AC4" s="4"/>
      <c r="AD4" s="133"/>
      <c r="AE4" s="133"/>
      <c r="AF4" s="133"/>
      <c r="AG4" s="133"/>
      <c r="AH4" s="133"/>
    </row>
    <row r="5" spans="1:41" ht="14.5">
      <c r="A5" s="45" t="s">
        <v>13</v>
      </c>
      <c r="B5" s="137">
        <v>104.33906171995645</v>
      </c>
      <c r="C5" s="137">
        <v>98.892110150020159</v>
      </c>
      <c r="D5" s="137">
        <v>110.73251176571046</v>
      </c>
      <c r="E5" s="137">
        <v>108.97639320414459</v>
      </c>
      <c r="F5" s="137">
        <v>103.6232596885712</v>
      </c>
      <c r="G5" s="137">
        <v>99.153038331113848</v>
      </c>
      <c r="H5" s="137">
        <v>91.407357620448394</v>
      </c>
      <c r="I5" s="137">
        <v>88.534910180436</v>
      </c>
      <c r="J5" s="137">
        <v>99.499497411198433</v>
      </c>
      <c r="K5" s="137">
        <v>93.692986469704948</v>
      </c>
      <c r="L5" s="137">
        <v>95.497830077840419</v>
      </c>
      <c r="M5" s="137">
        <v>96.375565289071034</v>
      </c>
      <c r="N5" s="137">
        <v>92.296269689284216</v>
      </c>
      <c r="O5" s="137">
        <v>87.931032610067192</v>
      </c>
      <c r="P5" s="137">
        <v>84.193079986915819</v>
      </c>
      <c r="Q5" s="137">
        <v>83.098547123565069</v>
      </c>
      <c r="R5" s="137">
        <v>79.25205318980457</v>
      </c>
      <c r="S5" s="137">
        <v>75.64460561846299</v>
      </c>
      <c r="T5" s="137">
        <v>75.34538731928609</v>
      </c>
      <c r="U5" s="137">
        <v>76.103012767187948</v>
      </c>
      <c r="V5" s="137">
        <v>76.729586993409995</v>
      </c>
      <c r="W5" s="137">
        <v>69.512295346903571</v>
      </c>
      <c r="X5" s="137">
        <v>75.471630086464799</v>
      </c>
      <c r="Y5" s="137">
        <v>71.685289500902456</v>
      </c>
      <c r="Z5" s="137">
        <v>75.336176913565055</v>
      </c>
      <c r="AA5" s="137" t="s">
        <v>41</v>
      </c>
      <c r="AB5" s="4"/>
      <c r="AC5" s="4"/>
      <c r="AD5" s="14"/>
      <c r="AE5" s="14"/>
      <c r="AF5" s="14"/>
      <c r="AG5" s="14"/>
      <c r="AH5" s="14"/>
      <c r="AJ5" s="17"/>
    </row>
    <row r="6" spans="1:41" ht="14.5">
      <c r="A6" s="45" t="s">
        <v>497</v>
      </c>
      <c r="B6" s="137">
        <v>14.163687412757689</v>
      </c>
      <c r="C6" s="137" t="s">
        <v>41</v>
      </c>
      <c r="D6" s="137" t="s">
        <v>41</v>
      </c>
      <c r="E6" s="137" t="s">
        <v>41</v>
      </c>
      <c r="F6" s="137" t="s">
        <v>41</v>
      </c>
      <c r="G6" s="137" t="s">
        <v>41</v>
      </c>
      <c r="H6" s="137" t="s">
        <v>41</v>
      </c>
      <c r="I6" s="137" t="s">
        <v>41</v>
      </c>
      <c r="J6" s="137" t="s">
        <v>41</v>
      </c>
      <c r="K6" s="137" t="s">
        <v>41</v>
      </c>
      <c r="L6" s="137" t="s">
        <v>41</v>
      </c>
      <c r="M6" s="137" t="s">
        <v>41</v>
      </c>
      <c r="N6" s="137" t="s">
        <v>41</v>
      </c>
      <c r="O6" s="137" t="s">
        <v>41</v>
      </c>
      <c r="P6" s="137">
        <v>20.302928857798605</v>
      </c>
      <c r="Q6" s="137">
        <v>21.484724416972035</v>
      </c>
      <c r="R6" s="137">
        <v>23.759170879760635</v>
      </c>
      <c r="S6" s="137">
        <v>23.009391459094747</v>
      </c>
      <c r="T6" s="137" t="s">
        <v>41</v>
      </c>
      <c r="U6" s="137" t="s">
        <v>41</v>
      </c>
      <c r="V6" s="137" t="s">
        <v>41</v>
      </c>
      <c r="W6" s="137" t="s">
        <v>41</v>
      </c>
      <c r="X6" s="137" t="s">
        <v>41</v>
      </c>
      <c r="Y6" s="137" t="s">
        <v>41</v>
      </c>
      <c r="Z6" s="137" t="s">
        <v>41</v>
      </c>
      <c r="AA6" s="137" t="s">
        <v>41</v>
      </c>
      <c r="AB6" s="4"/>
      <c r="AC6" s="4"/>
      <c r="AD6" s="14"/>
      <c r="AE6" s="14"/>
      <c r="AF6" s="14"/>
      <c r="AG6" s="14"/>
      <c r="AH6" s="14"/>
      <c r="AJ6" s="17"/>
    </row>
    <row r="7" spans="1:41" ht="14.5">
      <c r="A7" s="13" t="s">
        <v>37</v>
      </c>
      <c r="B7" s="137">
        <v>187.32185672740096</v>
      </c>
      <c r="C7" s="137">
        <v>204.7943024105904</v>
      </c>
      <c r="D7" s="137">
        <v>233.00465580284811</v>
      </c>
      <c r="E7" s="137">
        <v>274.66228332544455</v>
      </c>
      <c r="F7" s="137">
        <v>286.84088269007009</v>
      </c>
      <c r="G7" s="137">
        <v>296.9244015240904</v>
      </c>
      <c r="H7" s="137">
        <v>310.18924293721176</v>
      </c>
      <c r="I7" s="137">
        <v>334.42648199074915</v>
      </c>
      <c r="J7" s="137">
        <v>348.27083968193472</v>
      </c>
      <c r="K7" s="137">
        <v>365.29648645863995</v>
      </c>
      <c r="L7" s="137">
        <v>392.8163841317608</v>
      </c>
      <c r="M7" s="137">
        <v>414.71604549513813</v>
      </c>
      <c r="N7" s="137">
        <v>416.83810196360827</v>
      </c>
      <c r="O7" s="137">
        <v>409.53995236423793</v>
      </c>
      <c r="P7" s="137">
        <v>398.98191491038824</v>
      </c>
      <c r="Q7" s="137">
        <v>390.4602616769634</v>
      </c>
      <c r="R7" s="137">
        <v>384.77539075429337</v>
      </c>
      <c r="S7" s="137">
        <v>375.28835483068315</v>
      </c>
      <c r="T7" s="137">
        <v>366.3363542615092</v>
      </c>
      <c r="U7" s="137">
        <v>366.85574746831253</v>
      </c>
      <c r="V7" s="137">
        <v>355.11796921748964</v>
      </c>
      <c r="W7" s="137">
        <v>352.88019898189651</v>
      </c>
      <c r="X7" s="137">
        <v>408.8498458712474</v>
      </c>
      <c r="Y7" s="137">
        <v>396.07884339974811</v>
      </c>
      <c r="Z7" s="137">
        <v>378.06895231910704</v>
      </c>
      <c r="AA7" s="137" t="s">
        <v>41</v>
      </c>
      <c r="AB7" s="4"/>
      <c r="AC7" s="4"/>
      <c r="AD7" s="14"/>
      <c r="AE7" s="14"/>
      <c r="AF7" s="14"/>
      <c r="AG7" s="14"/>
      <c r="AH7" s="14"/>
    </row>
    <row r="8" spans="1:41" ht="14.5">
      <c r="A8" s="45" t="s">
        <v>496</v>
      </c>
      <c r="B8" s="137">
        <v>73.653848918303424</v>
      </c>
      <c r="C8" s="137" t="s">
        <v>41</v>
      </c>
      <c r="D8" s="137" t="s">
        <v>41</v>
      </c>
      <c r="E8" s="137" t="s">
        <v>41</v>
      </c>
      <c r="F8" s="137" t="s">
        <v>41</v>
      </c>
      <c r="G8" s="137" t="s">
        <v>41</v>
      </c>
      <c r="H8" s="137" t="s">
        <v>41</v>
      </c>
      <c r="I8" s="137" t="s">
        <v>41</v>
      </c>
      <c r="J8" s="137" t="s">
        <v>41</v>
      </c>
      <c r="K8" s="137" t="s">
        <v>41</v>
      </c>
      <c r="L8" s="137" t="s">
        <v>41</v>
      </c>
      <c r="M8" s="137" t="s">
        <v>41</v>
      </c>
      <c r="N8" s="137" t="s">
        <v>41</v>
      </c>
      <c r="O8" s="137" t="s">
        <v>41</v>
      </c>
      <c r="P8" s="137">
        <v>63.743955708281447</v>
      </c>
      <c r="Q8" s="137">
        <v>59.099665135941137</v>
      </c>
      <c r="R8" s="137">
        <v>56.73674117673557</v>
      </c>
      <c r="S8" s="137">
        <v>56.601910229083934</v>
      </c>
      <c r="T8" s="137" t="s">
        <v>41</v>
      </c>
      <c r="U8" s="137" t="s">
        <v>41</v>
      </c>
      <c r="V8" s="137" t="s">
        <v>41</v>
      </c>
      <c r="W8" s="137" t="s">
        <v>41</v>
      </c>
      <c r="X8" s="137" t="s">
        <v>41</v>
      </c>
      <c r="Y8" s="137" t="s">
        <v>41</v>
      </c>
      <c r="Z8" s="137" t="s">
        <v>41</v>
      </c>
      <c r="AA8" s="137" t="s">
        <v>41</v>
      </c>
      <c r="AB8" s="4"/>
      <c r="AC8" s="4"/>
      <c r="AD8" s="14"/>
      <c r="AE8" s="14"/>
      <c r="AF8" s="14"/>
      <c r="AG8" s="14"/>
      <c r="AH8" s="14"/>
    </row>
    <row r="9" spans="1:41" ht="14.5">
      <c r="A9" s="45" t="s">
        <v>11</v>
      </c>
      <c r="B9" s="137" t="s">
        <v>41</v>
      </c>
      <c r="C9" s="137" t="s">
        <v>41</v>
      </c>
      <c r="D9" s="137" t="s">
        <v>41</v>
      </c>
      <c r="E9" s="137" t="s">
        <v>41</v>
      </c>
      <c r="F9" s="137" t="s">
        <v>41</v>
      </c>
      <c r="G9" s="137" t="s">
        <v>41</v>
      </c>
      <c r="H9" s="137" t="s">
        <v>41</v>
      </c>
      <c r="I9" s="137" t="s">
        <v>41</v>
      </c>
      <c r="J9" s="137" t="s">
        <v>41</v>
      </c>
      <c r="K9" s="137" t="s">
        <v>41</v>
      </c>
      <c r="L9" s="137" t="s">
        <v>41</v>
      </c>
      <c r="M9" s="137" t="s">
        <v>41</v>
      </c>
      <c r="N9" s="137" t="s">
        <v>41</v>
      </c>
      <c r="O9" s="137" t="s">
        <v>41</v>
      </c>
      <c r="P9" s="137">
        <v>7.3685808509852899</v>
      </c>
      <c r="Q9" s="137">
        <v>8.3934708789801533</v>
      </c>
      <c r="R9" s="137">
        <v>4.6364770676246003</v>
      </c>
      <c r="S9" s="137">
        <v>4.4501102584924617</v>
      </c>
      <c r="T9" s="137" t="s">
        <v>41</v>
      </c>
      <c r="U9" s="137" t="s">
        <v>41</v>
      </c>
      <c r="V9" s="137" t="s">
        <v>41</v>
      </c>
      <c r="W9" s="137" t="s">
        <v>41</v>
      </c>
      <c r="X9" s="137" t="s">
        <v>41</v>
      </c>
      <c r="Y9" s="137" t="s">
        <v>41</v>
      </c>
      <c r="Z9" s="137" t="s">
        <v>41</v>
      </c>
      <c r="AA9" s="137" t="s">
        <v>41</v>
      </c>
      <c r="AB9" s="4"/>
      <c r="AC9" s="4"/>
      <c r="AD9" s="14"/>
      <c r="AE9" s="14"/>
      <c r="AF9" s="14"/>
      <c r="AG9" s="14"/>
      <c r="AH9" s="14"/>
    </row>
    <row r="10" spans="1:41" ht="14.5">
      <c r="A10" s="45" t="s">
        <v>10</v>
      </c>
      <c r="B10" s="137" t="s">
        <v>41</v>
      </c>
      <c r="C10" s="137" t="s">
        <v>41</v>
      </c>
      <c r="D10" s="137" t="s">
        <v>41</v>
      </c>
      <c r="E10" s="137" t="s">
        <v>41</v>
      </c>
      <c r="F10" s="137" t="s">
        <v>41</v>
      </c>
      <c r="G10" s="137" t="s">
        <v>41</v>
      </c>
      <c r="H10" s="137" t="s">
        <v>41</v>
      </c>
      <c r="I10" s="137" t="s">
        <v>41</v>
      </c>
      <c r="J10" s="137" t="s">
        <v>41</v>
      </c>
      <c r="K10" s="137" t="s">
        <v>41</v>
      </c>
      <c r="L10" s="137" t="s">
        <v>41</v>
      </c>
      <c r="M10" s="137" t="s">
        <v>41</v>
      </c>
      <c r="N10" s="137" t="s">
        <v>41</v>
      </c>
      <c r="O10" s="137" t="s">
        <v>41</v>
      </c>
      <c r="P10" s="137" t="s">
        <v>41</v>
      </c>
      <c r="Q10" s="137" t="s">
        <v>41</v>
      </c>
      <c r="R10" s="137" t="s">
        <v>41</v>
      </c>
      <c r="S10" s="137" t="s">
        <v>41</v>
      </c>
      <c r="T10" s="137" t="s">
        <v>41</v>
      </c>
      <c r="U10" s="137" t="s">
        <v>41</v>
      </c>
      <c r="V10" s="137" t="s">
        <v>41</v>
      </c>
      <c r="W10" s="137" t="s">
        <v>41</v>
      </c>
      <c r="X10" s="137" t="s">
        <v>41</v>
      </c>
      <c r="Y10" s="137" t="s">
        <v>41</v>
      </c>
      <c r="Z10" s="137" t="s">
        <v>41</v>
      </c>
      <c r="AA10" s="137" t="s">
        <v>41</v>
      </c>
      <c r="AB10" s="4"/>
      <c r="AC10" s="4"/>
      <c r="AD10" s="14"/>
      <c r="AE10" s="14"/>
      <c r="AF10" s="14"/>
      <c r="AG10" s="14"/>
      <c r="AH10" s="14"/>
    </row>
    <row r="11" spans="1:41" ht="14.5">
      <c r="A11" s="45" t="s">
        <v>9</v>
      </c>
      <c r="B11" s="137" t="s">
        <v>41</v>
      </c>
      <c r="C11" s="137" t="s">
        <v>41</v>
      </c>
      <c r="D11" s="137" t="s">
        <v>41</v>
      </c>
      <c r="E11" s="137" t="s">
        <v>41</v>
      </c>
      <c r="F11" s="137" t="s">
        <v>41</v>
      </c>
      <c r="G11" s="137" t="s">
        <v>41</v>
      </c>
      <c r="H11" s="137" t="s">
        <v>41</v>
      </c>
      <c r="I11" s="137" t="s">
        <v>41</v>
      </c>
      <c r="J11" s="137" t="s">
        <v>41</v>
      </c>
      <c r="K11" s="137" t="s">
        <v>41</v>
      </c>
      <c r="L11" s="137" t="s">
        <v>41</v>
      </c>
      <c r="M11" s="137" t="s">
        <v>41</v>
      </c>
      <c r="N11" s="137" t="s">
        <v>41</v>
      </c>
      <c r="O11" s="137" t="s">
        <v>41</v>
      </c>
      <c r="P11" s="137" t="s">
        <v>41</v>
      </c>
      <c r="Q11" s="137" t="s">
        <v>41</v>
      </c>
      <c r="R11" s="137" t="s">
        <v>41</v>
      </c>
      <c r="S11" s="137" t="s">
        <v>41</v>
      </c>
      <c r="T11" s="137" t="s">
        <v>41</v>
      </c>
      <c r="U11" s="137" t="s">
        <v>41</v>
      </c>
      <c r="V11" s="137" t="s">
        <v>41</v>
      </c>
      <c r="W11" s="137" t="s">
        <v>41</v>
      </c>
      <c r="X11" s="137" t="s">
        <v>41</v>
      </c>
      <c r="Y11" s="137" t="s">
        <v>41</v>
      </c>
      <c r="Z11" s="137" t="s">
        <v>41</v>
      </c>
      <c r="AA11" s="137" t="s">
        <v>41</v>
      </c>
      <c r="AB11" s="4"/>
      <c r="AC11" s="4"/>
      <c r="AD11" s="14"/>
      <c r="AE11" s="14"/>
      <c r="AF11" s="14"/>
      <c r="AG11" s="14"/>
      <c r="AH11" s="14"/>
    </row>
    <row r="12" spans="1:41" ht="14.5">
      <c r="A12" s="45" t="s">
        <v>8</v>
      </c>
      <c r="B12" s="137">
        <v>78.775857540335991</v>
      </c>
      <c r="C12" s="137">
        <v>76.859391736420889</v>
      </c>
      <c r="D12" s="137">
        <v>75.808321145129725</v>
      </c>
      <c r="E12" s="137">
        <v>75.339066426863909</v>
      </c>
      <c r="F12" s="137">
        <v>71.073595336046807</v>
      </c>
      <c r="G12" s="137">
        <v>72.856354014399599</v>
      </c>
      <c r="H12" s="137">
        <v>70.233152383449692</v>
      </c>
      <c r="I12" s="137">
        <v>68.281501043148609</v>
      </c>
      <c r="J12" s="137">
        <v>68.510616665366641</v>
      </c>
      <c r="K12" s="137">
        <v>69.868092607867013</v>
      </c>
      <c r="L12" s="137">
        <v>71.587848233009865</v>
      </c>
      <c r="M12" s="137">
        <v>72.733683904688405</v>
      </c>
      <c r="N12" s="137">
        <v>70.973601436624008</v>
      </c>
      <c r="O12" s="137">
        <v>70.262209010136459</v>
      </c>
      <c r="P12" s="137">
        <v>68.570028763397573</v>
      </c>
      <c r="Q12" s="137">
        <v>69.682819260873259</v>
      </c>
      <c r="R12" s="137">
        <v>71.050746552108791</v>
      </c>
      <c r="S12" s="137">
        <v>67.580876942105135</v>
      </c>
      <c r="T12" s="137">
        <v>65.610639145858897</v>
      </c>
      <c r="U12" s="137">
        <v>61.957915940610093</v>
      </c>
      <c r="V12" s="137">
        <v>62.713653826350466</v>
      </c>
      <c r="W12" s="137">
        <v>60.356526124147543</v>
      </c>
      <c r="X12" s="137">
        <v>59.271761190627736</v>
      </c>
      <c r="Y12" s="137">
        <v>58.92156864359324</v>
      </c>
      <c r="Z12" s="137">
        <v>57.765550292607003</v>
      </c>
      <c r="AA12" s="137" t="s">
        <v>41</v>
      </c>
      <c r="AB12" s="4"/>
      <c r="AC12" s="4"/>
      <c r="AD12" s="14"/>
      <c r="AE12" s="14"/>
      <c r="AF12" s="14"/>
      <c r="AG12" s="14"/>
      <c r="AH12" s="14"/>
      <c r="AI12" s="49" t="s">
        <v>16</v>
      </c>
    </row>
    <row r="13" spans="1:41" ht="14.5">
      <c r="A13" s="45" t="s">
        <v>6</v>
      </c>
      <c r="B13" s="137">
        <v>967.45645656972988</v>
      </c>
      <c r="C13" s="137">
        <v>917.74030170412163</v>
      </c>
      <c r="D13" s="137">
        <v>990.07838377086705</v>
      </c>
      <c r="E13" s="137">
        <v>912.7340946299563</v>
      </c>
      <c r="F13" s="137">
        <v>865.78026102738886</v>
      </c>
      <c r="G13" s="137">
        <v>865.06149513396156</v>
      </c>
      <c r="H13" s="137">
        <v>792.42763773981426</v>
      </c>
      <c r="I13" s="137">
        <v>733.14747069564089</v>
      </c>
      <c r="J13" s="137">
        <v>673.5379375705719</v>
      </c>
      <c r="K13" s="137">
        <v>614.88735713413803</v>
      </c>
      <c r="L13" s="137">
        <v>642.08358532715192</v>
      </c>
      <c r="M13" s="137">
        <v>602.71274641465163</v>
      </c>
      <c r="N13" s="137">
        <v>558.67664729832666</v>
      </c>
      <c r="O13" s="137">
        <v>551.25349723564625</v>
      </c>
      <c r="P13" s="137">
        <v>530.59227955519827</v>
      </c>
      <c r="Q13" s="137">
        <v>504.30441025079733</v>
      </c>
      <c r="R13" s="137">
        <v>473.46619416449153</v>
      </c>
      <c r="S13" s="137">
        <v>458.37425655144273</v>
      </c>
      <c r="T13" s="137">
        <v>435.40209684247395</v>
      </c>
      <c r="U13" s="137">
        <v>424.65015429711394</v>
      </c>
      <c r="V13" s="137">
        <v>412.05610602576752</v>
      </c>
      <c r="W13" s="137">
        <v>399.0274528909556</v>
      </c>
      <c r="X13" s="137">
        <v>378.98215024213602</v>
      </c>
      <c r="Y13" s="137">
        <v>366.96828954216443</v>
      </c>
      <c r="Z13" s="137">
        <v>363.70781021102692</v>
      </c>
      <c r="AA13" s="137" t="s">
        <v>41</v>
      </c>
      <c r="AB13" s="4"/>
      <c r="AC13" s="4"/>
      <c r="AD13" s="14"/>
      <c r="AE13" s="14"/>
      <c r="AF13" s="14"/>
      <c r="AG13" s="14"/>
      <c r="AH13" s="14"/>
    </row>
    <row r="14" spans="1:41" ht="14.5">
      <c r="A14" s="45" t="s">
        <v>18</v>
      </c>
      <c r="B14" s="137" t="s">
        <v>41</v>
      </c>
      <c r="C14" s="137">
        <v>75.370207542298246</v>
      </c>
      <c r="D14" s="137">
        <v>74.834148925667137</v>
      </c>
      <c r="E14" s="137">
        <v>81.853692815644038</v>
      </c>
      <c r="F14" s="137">
        <v>86.709384907264834</v>
      </c>
      <c r="G14" s="137">
        <v>91.391696647373905</v>
      </c>
      <c r="H14" s="137">
        <v>95.143876713451561</v>
      </c>
      <c r="I14" s="137">
        <v>93.321252720831268</v>
      </c>
      <c r="J14" s="137">
        <v>94.270400476255119</v>
      </c>
      <c r="K14" s="137">
        <v>90.885572867751847</v>
      </c>
      <c r="L14" s="137">
        <v>83.501597005658311</v>
      </c>
      <c r="M14" s="137">
        <v>97.850894388465562</v>
      </c>
      <c r="N14" s="137">
        <v>86.446314477860113</v>
      </c>
      <c r="O14" s="137">
        <v>86.428591607588274</v>
      </c>
      <c r="P14" s="137">
        <v>80.716271763967086</v>
      </c>
      <c r="Q14" s="137">
        <v>85.328412802912766</v>
      </c>
      <c r="R14" s="137">
        <v>79.833074201299638</v>
      </c>
      <c r="S14" s="137">
        <v>77.966497026686184</v>
      </c>
      <c r="T14" s="137">
        <v>80.892110682116211</v>
      </c>
      <c r="U14" s="137">
        <v>82.107234501736727</v>
      </c>
      <c r="V14" s="137">
        <v>80.397342976192107</v>
      </c>
      <c r="W14" s="137">
        <v>78.9831812031792</v>
      </c>
      <c r="X14" s="137">
        <v>77.90380915494319</v>
      </c>
      <c r="Y14" s="137">
        <v>77.833045896079994</v>
      </c>
      <c r="Z14" s="137">
        <v>76.277379497866761</v>
      </c>
      <c r="AA14" s="137" t="s">
        <v>41</v>
      </c>
      <c r="AB14" s="4"/>
      <c r="AC14" s="4"/>
      <c r="AD14" s="14"/>
      <c r="AE14" s="14"/>
      <c r="AF14" s="14"/>
      <c r="AG14" s="14"/>
      <c r="AH14" s="14"/>
    </row>
    <row r="15" spans="1:41" ht="14.5">
      <c r="A15" s="45" t="s">
        <v>4</v>
      </c>
      <c r="B15" s="137">
        <v>37.080256767100181</v>
      </c>
      <c r="C15" s="137" t="s">
        <v>41</v>
      </c>
      <c r="D15" s="137" t="s">
        <v>41</v>
      </c>
      <c r="E15" s="137" t="s">
        <v>41</v>
      </c>
      <c r="F15" s="137" t="s">
        <v>41</v>
      </c>
      <c r="G15" s="137" t="s">
        <v>41</v>
      </c>
      <c r="H15" s="137" t="s">
        <v>41</v>
      </c>
      <c r="I15" s="137" t="s">
        <v>41</v>
      </c>
      <c r="J15" s="137" t="s">
        <v>41</v>
      </c>
      <c r="K15" s="137" t="s">
        <v>41</v>
      </c>
      <c r="L15" s="137" t="s">
        <v>41</v>
      </c>
      <c r="M15" s="137" t="s">
        <v>41</v>
      </c>
      <c r="N15" s="137" t="s">
        <v>41</v>
      </c>
      <c r="O15" s="137" t="s">
        <v>41</v>
      </c>
      <c r="P15" s="137">
        <v>184.30113675641567</v>
      </c>
      <c r="Q15" s="137">
        <v>150.5821323322202</v>
      </c>
      <c r="R15" s="137">
        <v>146.69091638205163</v>
      </c>
      <c r="S15" s="137">
        <v>112.07207629566734</v>
      </c>
      <c r="T15" s="137" t="s">
        <v>41</v>
      </c>
      <c r="U15" s="137" t="s">
        <v>41</v>
      </c>
      <c r="V15" s="137" t="s">
        <v>41</v>
      </c>
      <c r="W15" s="137" t="s">
        <v>41</v>
      </c>
      <c r="X15" s="137" t="s">
        <v>41</v>
      </c>
      <c r="Y15" s="137" t="s">
        <v>41</v>
      </c>
      <c r="Z15" s="137" t="s">
        <v>41</v>
      </c>
      <c r="AA15" s="137" t="s">
        <v>41</v>
      </c>
      <c r="AB15" s="4"/>
      <c r="AC15" s="4"/>
      <c r="AD15" s="14"/>
      <c r="AE15" s="14"/>
      <c r="AF15" s="14"/>
      <c r="AG15" s="14"/>
      <c r="AH15" s="14"/>
    </row>
    <row r="16" spans="1:41" ht="14.5">
      <c r="A16" s="45" t="s">
        <v>3</v>
      </c>
      <c r="B16" s="137">
        <v>240.04392971733827</v>
      </c>
      <c r="C16" s="137">
        <v>253.24418217290761</v>
      </c>
      <c r="D16" s="137">
        <v>241.35199529147437</v>
      </c>
      <c r="E16" s="137">
        <v>255.505965430228</v>
      </c>
      <c r="F16" s="137">
        <v>256.00780481211285</v>
      </c>
      <c r="G16" s="137">
        <v>261.90629677972612</v>
      </c>
      <c r="H16" s="137">
        <v>256.60418971628798</v>
      </c>
      <c r="I16" s="137">
        <v>256.86191358329148</v>
      </c>
      <c r="J16" s="137">
        <v>253.91407826143885</v>
      </c>
      <c r="K16" s="137">
        <v>250.9599165439289</v>
      </c>
      <c r="L16" s="137">
        <v>240.35254285506934</v>
      </c>
      <c r="M16" s="137">
        <v>240.71017810755862</v>
      </c>
      <c r="N16" s="137">
        <v>227.72891604720616</v>
      </c>
      <c r="O16" s="137">
        <v>236.53354428501754</v>
      </c>
      <c r="P16" s="137">
        <v>247.00288859696121</v>
      </c>
      <c r="Q16" s="137">
        <v>234.24346998150466</v>
      </c>
      <c r="R16" s="137">
        <v>220.2095458731078</v>
      </c>
      <c r="S16" s="137">
        <v>223.80295025311824</v>
      </c>
      <c r="T16" s="137">
        <v>233.61630429328426</v>
      </c>
      <c r="U16" s="137">
        <v>232.59355563777413</v>
      </c>
      <c r="V16" s="137">
        <v>222.29517150373565</v>
      </c>
      <c r="W16" s="137">
        <v>214.47412930889334</v>
      </c>
      <c r="X16" s="137">
        <v>206.8971616010854</v>
      </c>
      <c r="Y16" s="137">
        <v>202.5122316799154</v>
      </c>
      <c r="Z16" s="137">
        <v>209.20555689447028</v>
      </c>
      <c r="AA16" s="137" t="s">
        <v>41</v>
      </c>
      <c r="AB16" s="4"/>
      <c r="AC16" s="4"/>
      <c r="AD16" s="14"/>
      <c r="AE16" s="14"/>
      <c r="AF16" s="14"/>
      <c r="AG16" s="14"/>
      <c r="AH16" s="14"/>
    </row>
    <row r="17" spans="1:34" ht="14.5">
      <c r="A17" s="96" t="s">
        <v>30</v>
      </c>
      <c r="B17" s="137">
        <v>285.29296207552193</v>
      </c>
      <c r="C17" s="137">
        <v>285.23115577168892</v>
      </c>
      <c r="D17" s="137">
        <v>287.23553689394384</v>
      </c>
      <c r="E17" s="137">
        <v>291.51022502819711</v>
      </c>
      <c r="F17" s="137">
        <v>292.17272164885117</v>
      </c>
      <c r="G17" s="137">
        <v>295.57323837968363</v>
      </c>
      <c r="H17" s="137">
        <v>286.22276140444689</v>
      </c>
      <c r="I17" s="137">
        <v>279.13857641269573</v>
      </c>
      <c r="J17" s="137">
        <v>286.61577558983151</v>
      </c>
      <c r="K17" s="137">
        <v>290.56073718133803</v>
      </c>
      <c r="L17" s="137">
        <v>293.44330081183358</v>
      </c>
      <c r="M17" s="137">
        <v>292.15330806520126</v>
      </c>
      <c r="N17" s="137">
        <v>286.6472583330933</v>
      </c>
      <c r="O17" s="137">
        <v>279.32977171234023</v>
      </c>
      <c r="P17" s="137">
        <v>275.53867387729957</v>
      </c>
      <c r="Q17" s="137">
        <v>268.46102470816095</v>
      </c>
      <c r="R17" s="137">
        <v>261.07104267717892</v>
      </c>
      <c r="S17" s="137">
        <v>253.16890618599811</v>
      </c>
      <c r="T17" s="137">
        <v>247.63295083472622</v>
      </c>
      <c r="U17" s="137">
        <v>241.84683197126506</v>
      </c>
      <c r="V17" s="137">
        <v>239.067201351595</v>
      </c>
      <c r="W17" s="137">
        <v>234.71521589160176</v>
      </c>
      <c r="X17" s="137">
        <v>238.37236701711294</v>
      </c>
      <c r="Y17" s="137">
        <v>231.30675238244783</v>
      </c>
      <c r="Z17" s="137">
        <v>224.0635886997969</v>
      </c>
      <c r="AA17" s="137" t="s">
        <v>41</v>
      </c>
      <c r="AB17" s="4"/>
      <c r="AC17" s="4"/>
      <c r="AD17" s="14"/>
      <c r="AE17" s="14"/>
      <c r="AF17" s="14"/>
      <c r="AG17" s="14"/>
      <c r="AH17" s="14"/>
    </row>
    <row r="18" spans="1:34" ht="14.5">
      <c r="A18" s="45" t="s">
        <v>1</v>
      </c>
      <c r="B18" s="137">
        <v>309.58212304772093</v>
      </c>
      <c r="C18" s="137">
        <v>318.23134760820454</v>
      </c>
      <c r="D18" s="137">
        <v>328.73046152381784</v>
      </c>
      <c r="E18" s="137">
        <v>308.12778951563411</v>
      </c>
      <c r="F18" s="137">
        <v>339.55466467214865</v>
      </c>
      <c r="G18" s="137">
        <v>335.66214505464853</v>
      </c>
      <c r="H18" s="137">
        <v>313.32037641934681</v>
      </c>
      <c r="I18" s="137">
        <v>314.75715570156046</v>
      </c>
      <c r="J18" s="137">
        <v>319.104283113696</v>
      </c>
      <c r="K18" s="137">
        <v>305.45169097709584</v>
      </c>
      <c r="L18" s="137">
        <v>301.39460494216416</v>
      </c>
      <c r="M18" s="137">
        <v>295.2595365709206</v>
      </c>
      <c r="N18" s="137">
        <v>292.14953662320374</v>
      </c>
      <c r="O18" s="137">
        <v>282.2585436371067</v>
      </c>
      <c r="P18" s="137">
        <v>271.31552882026091</v>
      </c>
      <c r="Q18" s="137">
        <v>261.42052487457198</v>
      </c>
      <c r="R18" s="137">
        <v>247.70656180967339</v>
      </c>
      <c r="S18" s="137">
        <v>228.69030072218388</v>
      </c>
      <c r="T18" s="137">
        <v>219.56151577589051</v>
      </c>
      <c r="U18" s="137">
        <v>205.93098837123824</v>
      </c>
      <c r="V18" s="137">
        <v>193.37708690549329</v>
      </c>
      <c r="W18" s="137">
        <v>193.48478865677404</v>
      </c>
      <c r="X18" s="137">
        <v>188.76282436154881</v>
      </c>
      <c r="Y18" s="137">
        <v>189.71572758537243</v>
      </c>
      <c r="Z18" s="137" t="s">
        <v>41</v>
      </c>
      <c r="AA18" s="137" t="s">
        <v>41</v>
      </c>
      <c r="AB18" s="4"/>
      <c r="AC18" s="4"/>
      <c r="AD18" s="14"/>
      <c r="AE18" s="14"/>
      <c r="AF18" s="14"/>
      <c r="AG18" s="14"/>
      <c r="AH18" s="14"/>
    </row>
    <row r="19" spans="1:34" ht="14.5">
      <c r="A19" s="45" t="s">
        <v>23</v>
      </c>
      <c r="B19" s="137">
        <v>247.90211640306984</v>
      </c>
      <c r="C19" s="137">
        <v>249.00682326022286</v>
      </c>
      <c r="D19" s="137">
        <v>282.60439652695351</v>
      </c>
      <c r="E19" s="137">
        <v>267.55180093379647</v>
      </c>
      <c r="F19" s="137">
        <v>243.17532697491885</v>
      </c>
      <c r="G19" s="137">
        <v>247.18897333836262</v>
      </c>
      <c r="H19" s="137">
        <v>223.04087894739118</v>
      </c>
      <c r="I19" s="137">
        <v>215.05718846542888</v>
      </c>
      <c r="J19" s="137">
        <v>213.89008448760882</v>
      </c>
      <c r="K19" s="137">
        <v>229.98389423277632</v>
      </c>
      <c r="L19" s="137">
        <v>224.26364722972647</v>
      </c>
      <c r="M19" s="137">
        <v>220.48549551599098</v>
      </c>
      <c r="N19" s="137">
        <v>237.76152502070047</v>
      </c>
      <c r="O19" s="137">
        <v>273.93913102703266</v>
      </c>
      <c r="P19" s="137">
        <v>284.15239140317647</v>
      </c>
      <c r="Q19" s="137">
        <v>316.26765659631656</v>
      </c>
      <c r="R19" s="137">
        <v>335.43006382133632</v>
      </c>
      <c r="S19" s="137">
        <v>341.22495084501395</v>
      </c>
      <c r="T19" s="137">
        <v>385.09730309522968</v>
      </c>
      <c r="U19" s="137">
        <v>350.31358772021503</v>
      </c>
      <c r="V19" s="137">
        <v>303.03717867457453</v>
      </c>
      <c r="W19" s="137">
        <v>287.61092455127977</v>
      </c>
      <c r="X19" s="137">
        <v>259.95360775365668</v>
      </c>
      <c r="Y19" s="137">
        <v>266.10162111265606</v>
      </c>
      <c r="Z19" s="137" t="s">
        <v>41</v>
      </c>
      <c r="AA19" s="137" t="s">
        <v>41</v>
      </c>
      <c r="AB19" s="4"/>
      <c r="AC19" s="4"/>
      <c r="AD19" s="14"/>
      <c r="AE19" s="14"/>
      <c r="AF19" s="14"/>
      <c r="AG19" s="14"/>
      <c r="AH19" s="14"/>
    </row>
    <row r="20" spans="1:34">
      <c r="AB20" s="26"/>
      <c r="AC20" s="26"/>
      <c r="AD20" s="26"/>
      <c r="AE20" s="26"/>
      <c r="AF20" s="26"/>
      <c r="AG20" s="26"/>
      <c r="AH20" s="26"/>
    </row>
    <row r="21" spans="1:34">
      <c r="A21" s="27" t="s">
        <v>20</v>
      </c>
    </row>
    <row r="23" spans="1:34">
      <c r="A23" s="49" t="s">
        <v>511</v>
      </c>
    </row>
    <row r="25" spans="1:34">
      <c r="A25" s="35" t="s">
        <v>42</v>
      </c>
    </row>
    <row r="27" spans="1:34" ht="15" customHeight="1">
      <c r="A27" s="27" t="s">
        <v>59</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9" spans="1:34">
      <c r="A29" s="19" t="s">
        <v>510</v>
      </c>
    </row>
    <row r="31" spans="1:34">
      <c r="A31" s="53" t="s">
        <v>58</v>
      </c>
    </row>
    <row r="33" spans="1:1">
      <c r="A33" s="49" t="s">
        <v>57</v>
      </c>
    </row>
    <row r="34" spans="1:1">
      <c r="A34" s="49" t="s">
        <v>16</v>
      </c>
    </row>
    <row r="35" spans="1:1">
      <c r="A35" s="49" t="s">
        <v>56</v>
      </c>
    </row>
    <row r="36" spans="1:1">
      <c r="A36" s="49" t="s">
        <v>16</v>
      </c>
    </row>
    <row r="37" spans="1:1">
      <c r="A37" s="49" t="s">
        <v>55</v>
      </c>
    </row>
    <row r="38" spans="1:1">
      <c r="A38" s="49" t="s">
        <v>16</v>
      </c>
    </row>
    <row r="39" spans="1:1">
      <c r="A39" s="49" t="s">
        <v>346</v>
      </c>
    </row>
    <row r="41" spans="1:1">
      <c r="A41" s="53" t="s">
        <v>52</v>
      </c>
    </row>
    <row r="42" spans="1:1">
      <c r="A42" s="49" t="s">
        <v>16</v>
      </c>
    </row>
    <row r="43" spans="1:1">
      <c r="A43" s="49" t="s">
        <v>344</v>
      </c>
    </row>
    <row r="44" spans="1:1">
      <c r="A44" s="49" t="s">
        <v>16</v>
      </c>
    </row>
    <row r="45" spans="1:1">
      <c r="A45" s="49" t="s">
        <v>345</v>
      </c>
    </row>
    <row r="47" spans="1:1">
      <c r="A47" s="49" t="s">
        <v>347</v>
      </c>
    </row>
  </sheetData>
  <conditionalFormatting sqref="AD13:AG16 AD10:AG10 AD7:AG8 AD4:AG4">
    <cfRule type="expression" dxfId="107" priority="51" stopIfTrue="1">
      <formula>ISNA(ACTIVECELL)</formula>
    </cfRule>
  </conditionalFormatting>
  <conditionalFormatting sqref="AH16">
    <cfRule type="expression" dxfId="106" priority="38" stopIfTrue="1">
      <formula>ISNA(ACTIVECELL)</formula>
    </cfRule>
  </conditionalFormatting>
  <conditionalFormatting sqref="AH14">
    <cfRule type="expression" dxfId="105" priority="37" stopIfTrue="1">
      <formula>ISNA(ACTIVECELL)</formula>
    </cfRule>
  </conditionalFormatting>
  <conditionalFormatting sqref="AH13 AH10 AH7:AH8 AH4">
    <cfRule type="expression" dxfId="104" priority="36" stopIfTrue="1">
      <formula>ISNA(ACTIVECELL)</formula>
    </cfRule>
  </conditionalFormatting>
  <conditionalFormatting sqref="AH15">
    <cfRule type="expression" dxfId="103" priority="35" stopIfTrue="1">
      <formula>ISNA(ACTIVECELL)</formula>
    </cfRule>
  </conditionalFormatting>
  <hyperlinks>
    <hyperlink ref="AC3" location="Content!A1" display="Back to content page"/>
  </hyperlinks>
  <pageMargins left="0.7" right="0.7" top="0.75" bottom="0.75" header="0.3" footer="0.3"/>
  <pageSetup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opLeftCell="H7" workbookViewId="0">
      <selection activeCell="A13" sqref="A13:XFD13"/>
    </sheetView>
  </sheetViews>
  <sheetFormatPr defaultColWidth="9.1796875" defaultRowHeight="14"/>
  <cols>
    <col min="1" max="1" width="33.81640625" style="49" customWidth="1"/>
    <col min="2" max="29" width="7" style="49" customWidth="1"/>
    <col min="30" max="16384" width="9.1796875" style="49"/>
  </cols>
  <sheetData>
    <row r="1" spans="1:30">
      <c r="A1" s="27" t="s">
        <v>603</v>
      </c>
    </row>
    <row r="2" spans="1:30">
      <c r="A2" s="27"/>
    </row>
    <row r="3" spans="1:30" s="61" customFormat="1" ht="15.75" customHeight="1">
      <c r="A3" s="318" t="s">
        <v>29</v>
      </c>
      <c r="B3" s="319" t="s">
        <v>512</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223"/>
      <c r="AC3" s="223"/>
    </row>
    <row r="4" spans="1:30" s="61" customFormat="1" ht="15.5">
      <c r="A4" s="318"/>
      <c r="B4" s="98">
        <v>1990</v>
      </c>
      <c r="C4" s="98">
        <v>1991</v>
      </c>
      <c r="D4" s="98">
        <v>1992</v>
      </c>
      <c r="E4" s="98">
        <v>1993</v>
      </c>
      <c r="F4" s="98">
        <v>1994</v>
      </c>
      <c r="G4" s="98">
        <v>1995</v>
      </c>
      <c r="H4" s="98">
        <v>1996</v>
      </c>
      <c r="I4" s="98">
        <v>1997</v>
      </c>
      <c r="J4" s="98">
        <v>1998</v>
      </c>
      <c r="K4" s="98">
        <v>1999</v>
      </c>
      <c r="L4" s="98">
        <v>2000</v>
      </c>
      <c r="M4" s="98">
        <v>2001</v>
      </c>
      <c r="N4" s="98">
        <v>2002</v>
      </c>
      <c r="O4" s="98">
        <v>2003</v>
      </c>
      <c r="P4" s="98">
        <v>2004</v>
      </c>
      <c r="Q4" s="98">
        <v>2005</v>
      </c>
      <c r="R4" s="98">
        <v>2006</v>
      </c>
      <c r="S4" s="98">
        <v>2007</v>
      </c>
      <c r="T4" s="98">
        <v>2008</v>
      </c>
      <c r="U4" s="98">
        <v>2009</v>
      </c>
      <c r="V4" s="98">
        <v>2010</v>
      </c>
      <c r="W4" s="98">
        <v>2011</v>
      </c>
      <c r="X4" s="98">
        <v>2012</v>
      </c>
      <c r="Y4" s="98">
        <v>2013</v>
      </c>
      <c r="Z4" s="98">
        <v>2014</v>
      </c>
      <c r="AA4" s="98">
        <v>2015</v>
      </c>
      <c r="AB4" s="222"/>
      <c r="AC4" s="46" t="s">
        <v>521</v>
      </c>
    </row>
    <row r="5" spans="1:30" s="61" customFormat="1" ht="15">
      <c r="A5" s="97" t="s">
        <v>14</v>
      </c>
      <c r="B5" s="136">
        <v>11.647540870278013</v>
      </c>
      <c r="C5" s="136">
        <v>11.487906868097054</v>
      </c>
      <c r="D5" s="136">
        <v>10.757224851530465</v>
      </c>
      <c r="E5" s="136">
        <v>7.8956886361560983</v>
      </c>
      <c r="F5" s="136">
        <v>7.8935273291108583</v>
      </c>
      <c r="G5" s="136">
        <v>9.0848120679684978</v>
      </c>
      <c r="H5" s="136">
        <v>10.024445419532352</v>
      </c>
      <c r="I5" s="136">
        <v>10.524453481842048</v>
      </c>
      <c r="J5" s="136">
        <v>11.046041056864389</v>
      </c>
      <c r="K5" s="136">
        <v>10.745841066256208</v>
      </c>
      <c r="L5" s="136">
        <v>10.780908128468955</v>
      </c>
      <c r="M5" s="136">
        <v>10.760867810886626</v>
      </c>
      <c r="N5" s="136">
        <v>11.691472853450833</v>
      </c>
      <c r="O5" s="136">
        <v>11.158501925743327</v>
      </c>
      <c r="P5" s="136">
        <v>12.033449020676187</v>
      </c>
      <c r="Q5" s="136">
        <v>14.323377029312072</v>
      </c>
      <c r="R5" s="136">
        <v>14.562308910232421</v>
      </c>
      <c r="S5" s="136">
        <v>15.564881865960709</v>
      </c>
      <c r="T5" s="136">
        <v>15.985197403726367</v>
      </c>
      <c r="U5" s="136">
        <v>14.835480931479944</v>
      </c>
      <c r="V5" s="136">
        <v>14.765816553261118</v>
      </c>
      <c r="W5" s="136">
        <v>14.710099552485936</v>
      </c>
      <c r="X5" s="136">
        <v>14.549637217806691</v>
      </c>
      <c r="Y5" s="136">
        <v>15.25125983976662</v>
      </c>
      <c r="Z5" s="136">
        <v>15.129797638765776</v>
      </c>
      <c r="AA5" s="137" t="s">
        <v>41</v>
      </c>
      <c r="AB5" s="221"/>
      <c r="AC5" s="221"/>
      <c r="AD5" s="17"/>
    </row>
    <row r="6" spans="1:30" s="61" customFormat="1" ht="15">
      <c r="A6" s="97" t="s">
        <v>13</v>
      </c>
      <c r="B6" s="136">
        <v>9.5841383228457246</v>
      </c>
      <c r="C6" s="136">
        <v>10.112030155722147</v>
      </c>
      <c r="D6" s="136">
        <v>9.0307713972551742</v>
      </c>
      <c r="E6" s="136">
        <v>9.1762992937994223</v>
      </c>
      <c r="F6" s="136">
        <v>9.6503430118430433</v>
      </c>
      <c r="G6" s="136">
        <v>10.085419638484279</v>
      </c>
      <c r="H6" s="136">
        <v>10.940038373631904</v>
      </c>
      <c r="I6" s="136">
        <v>11.294979550574785</v>
      </c>
      <c r="J6" s="136">
        <v>10.050302021801492</v>
      </c>
      <c r="K6" s="136">
        <v>10.673157486802323</v>
      </c>
      <c r="L6" s="136">
        <v>10.471442117427156</v>
      </c>
      <c r="M6" s="136">
        <v>10.376074028728937</v>
      </c>
      <c r="N6" s="136">
        <v>10.834674070431062</v>
      </c>
      <c r="O6" s="136">
        <v>11.372549261812154</v>
      </c>
      <c r="P6" s="136">
        <v>11.87746071476904</v>
      </c>
      <c r="Q6" s="136">
        <v>12.033904738587424</v>
      </c>
      <c r="R6" s="136">
        <v>12.617969626667611</v>
      </c>
      <c r="S6" s="136">
        <v>13.21971331364737</v>
      </c>
      <c r="T6" s="136">
        <v>13.272212614189204</v>
      </c>
      <c r="U6" s="136">
        <v>13.140084257362714</v>
      </c>
      <c r="V6" s="136">
        <v>13.032782257591013</v>
      </c>
      <c r="W6" s="136">
        <v>14.385944170156728</v>
      </c>
      <c r="X6" s="136">
        <v>13.250011942955787</v>
      </c>
      <c r="Y6" s="136">
        <v>13.94986345123724</v>
      </c>
      <c r="Z6" s="136">
        <v>13.273835240502358</v>
      </c>
      <c r="AA6" s="137" t="s">
        <v>41</v>
      </c>
      <c r="AB6" s="221"/>
      <c r="AC6" s="221"/>
    </row>
    <row r="7" spans="1:30" s="61" customFormat="1" ht="15">
      <c r="A7" s="97" t="s">
        <v>497</v>
      </c>
      <c r="B7" s="136">
        <v>70.60308314198376</v>
      </c>
      <c r="C7" s="137" t="s">
        <v>41</v>
      </c>
      <c r="D7" s="137" t="s">
        <v>41</v>
      </c>
      <c r="E7" s="137" t="s">
        <v>41</v>
      </c>
      <c r="F7" s="137" t="s">
        <v>41</v>
      </c>
      <c r="G7" s="137" t="s">
        <v>41</v>
      </c>
      <c r="H7" s="137" t="s">
        <v>41</v>
      </c>
      <c r="I7" s="137" t="s">
        <v>41</v>
      </c>
      <c r="J7" s="137" t="s">
        <v>41</v>
      </c>
      <c r="K7" s="137" t="s">
        <v>41</v>
      </c>
      <c r="L7" s="137" t="s">
        <v>41</v>
      </c>
      <c r="M7" s="137" t="s">
        <v>41</v>
      </c>
      <c r="N7" s="137" t="s">
        <v>41</v>
      </c>
      <c r="O7" s="137" t="s">
        <v>41</v>
      </c>
      <c r="P7" s="136">
        <v>49.253977443549367</v>
      </c>
      <c r="Q7" s="136">
        <v>46.544697553115533</v>
      </c>
      <c r="R7" s="136">
        <v>42.089010810215392</v>
      </c>
      <c r="S7" s="136">
        <v>43.460514884879224</v>
      </c>
      <c r="T7" s="137" t="s">
        <v>41</v>
      </c>
      <c r="U7" s="137" t="s">
        <v>41</v>
      </c>
      <c r="V7" s="137" t="s">
        <v>41</v>
      </c>
      <c r="W7" s="137" t="s">
        <v>41</v>
      </c>
      <c r="X7" s="137" t="s">
        <v>41</v>
      </c>
      <c r="Y7" s="137" t="s">
        <v>41</v>
      </c>
      <c r="Z7" s="137" t="s">
        <v>41</v>
      </c>
      <c r="AA7" s="137" t="s">
        <v>41</v>
      </c>
      <c r="AB7" s="221"/>
      <c r="AC7" s="221"/>
    </row>
    <row r="8" spans="1:30" s="61" customFormat="1" ht="15">
      <c r="A8" s="97" t="s">
        <v>37</v>
      </c>
      <c r="B8" s="136">
        <v>5.3384053386532688</v>
      </c>
      <c r="C8" s="136">
        <v>4.8829483448963744</v>
      </c>
      <c r="D8" s="136">
        <v>4.2917597356772497</v>
      </c>
      <c r="E8" s="136">
        <v>3.6408348022619115</v>
      </c>
      <c r="F8" s="136">
        <v>3.486253391154476</v>
      </c>
      <c r="G8" s="136">
        <v>3.3678606233340069</v>
      </c>
      <c r="H8" s="136">
        <v>3.223838423701944</v>
      </c>
      <c r="I8" s="136">
        <v>2.9901938209177521</v>
      </c>
      <c r="J8" s="136">
        <v>2.8713285353240314</v>
      </c>
      <c r="K8" s="136">
        <v>2.7375023770266216</v>
      </c>
      <c r="L8" s="136">
        <v>2.5457186624491053</v>
      </c>
      <c r="M8" s="136">
        <v>2.4112884246040664</v>
      </c>
      <c r="N8" s="136">
        <v>2.3990129388107237</v>
      </c>
      <c r="O8" s="136">
        <v>2.4417642142777241</v>
      </c>
      <c r="P8" s="136">
        <v>2.5063792684051882</v>
      </c>
      <c r="Q8" s="136">
        <v>2.561080084578037</v>
      </c>
      <c r="R8" s="136">
        <v>2.5989188082939836</v>
      </c>
      <c r="S8" s="136">
        <v>2.6646177189568396</v>
      </c>
      <c r="T8" s="136">
        <v>2.7297318116731328</v>
      </c>
      <c r="U8" s="136">
        <v>2.7258670660090338</v>
      </c>
      <c r="V8" s="136">
        <v>2.8159656415120931</v>
      </c>
      <c r="W8" s="136">
        <v>2.8338229316496788</v>
      </c>
      <c r="X8" s="136">
        <v>2.4458857208788438</v>
      </c>
      <c r="Y8" s="136">
        <v>2.5247498488343543</v>
      </c>
      <c r="Z8" s="136">
        <v>2.6450201580053454</v>
      </c>
      <c r="AA8" s="137" t="s">
        <v>41</v>
      </c>
      <c r="AB8" s="221"/>
      <c r="AC8" s="221"/>
    </row>
    <row r="9" spans="1:30" s="61" customFormat="1" ht="15">
      <c r="A9" s="97" t="s">
        <v>496</v>
      </c>
      <c r="B9" s="136">
        <v>13.577022989106739</v>
      </c>
      <c r="C9" s="137" t="s">
        <v>41</v>
      </c>
      <c r="D9" s="137" t="s">
        <v>41</v>
      </c>
      <c r="E9" s="137" t="s">
        <v>41</v>
      </c>
      <c r="F9" s="137" t="s">
        <v>41</v>
      </c>
      <c r="G9" s="137" t="s">
        <v>41</v>
      </c>
      <c r="H9" s="137" t="s">
        <v>41</v>
      </c>
      <c r="I9" s="137" t="s">
        <v>41</v>
      </c>
      <c r="J9" s="137" t="s">
        <v>41</v>
      </c>
      <c r="K9" s="137" t="s">
        <v>41</v>
      </c>
      <c r="L9" s="137" t="s">
        <v>41</v>
      </c>
      <c r="M9" s="137" t="s">
        <v>41</v>
      </c>
      <c r="N9" s="137" t="s">
        <v>41</v>
      </c>
      <c r="O9" s="137" t="s">
        <v>41</v>
      </c>
      <c r="P9" s="136">
        <v>15.687761904460578</v>
      </c>
      <c r="Q9" s="136">
        <v>16.92056964620355</v>
      </c>
      <c r="R9" s="136">
        <v>17.625263264327945</v>
      </c>
      <c r="S9" s="136">
        <v>17.667248259868213</v>
      </c>
      <c r="T9" s="137" t="s">
        <v>41</v>
      </c>
      <c r="U9" s="137" t="s">
        <v>41</v>
      </c>
      <c r="V9" s="137" t="s">
        <v>41</v>
      </c>
      <c r="W9" s="137" t="s">
        <v>41</v>
      </c>
      <c r="X9" s="137" t="s">
        <v>41</v>
      </c>
      <c r="Y9" s="137" t="s">
        <v>41</v>
      </c>
      <c r="Z9" s="137" t="s">
        <v>41</v>
      </c>
      <c r="AA9" s="137" t="s">
        <v>41</v>
      </c>
      <c r="AB9" s="221"/>
      <c r="AC9" s="221"/>
    </row>
    <row r="10" spans="1:30" s="61" customFormat="1" ht="15">
      <c r="A10" s="97" t="s">
        <v>11</v>
      </c>
      <c r="B10" s="137" t="s">
        <v>41</v>
      </c>
      <c r="C10" s="137" t="s">
        <v>41</v>
      </c>
      <c r="D10" s="137" t="s">
        <v>41</v>
      </c>
      <c r="E10" s="137" t="s">
        <v>41</v>
      </c>
      <c r="F10" s="137" t="s">
        <v>41</v>
      </c>
      <c r="G10" s="137" t="s">
        <v>41</v>
      </c>
      <c r="H10" s="137" t="s">
        <v>41</v>
      </c>
      <c r="I10" s="137" t="s">
        <v>41</v>
      </c>
      <c r="J10" s="137" t="s">
        <v>41</v>
      </c>
      <c r="K10" s="137" t="s">
        <v>41</v>
      </c>
      <c r="L10" s="137" t="s">
        <v>41</v>
      </c>
      <c r="M10" s="137" t="s">
        <v>41</v>
      </c>
      <c r="N10" s="137" t="s">
        <v>41</v>
      </c>
      <c r="O10" s="137" t="s">
        <v>41</v>
      </c>
      <c r="P10" s="136">
        <v>135.71134255333374</v>
      </c>
      <c r="Q10" s="136">
        <v>119.14022392146607</v>
      </c>
      <c r="R10" s="136">
        <v>215.68099775209905</v>
      </c>
      <c r="S10" s="136">
        <v>224.71353335383748</v>
      </c>
      <c r="T10" s="137" t="s">
        <v>41</v>
      </c>
      <c r="U10" s="137" t="s">
        <v>41</v>
      </c>
      <c r="V10" s="137" t="s">
        <v>41</v>
      </c>
      <c r="W10" s="137" t="s">
        <v>41</v>
      </c>
      <c r="X10" s="137" t="s">
        <v>41</v>
      </c>
      <c r="Y10" s="137" t="s">
        <v>41</v>
      </c>
      <c r="Z10" s="137" t="s">
        <v>41</v>
      </c>
      <c r="AA10" s="137" t="s">
        <v>41</v>
      </c>
      <c r="AB10" s="221"/>
      <c r="AC10" s="221"/>
    </row>
    <row r="11" spans="1:30" s="61" customFormat="1" ht="15">
      <c r="A11" s="97" t="s">
        <v>10</v>
      </c>
      <c r="B11" s="137" t="s">
        <v>41</v>
      </c>
      <c r="C11" s="137" t="s">
        <v>41</v>
      </c>
      <c r="D11" s="137" t="s">
        <v>41</v>
      </c>
      <c r="E11" s="137" t="s">
        <v>41</v>
      </c>
      <c r="F11" s="137" t="s">
        <v>41</v>
      </c>
      <c r="G11" s="137" t="s">
        <v>41</v>
      </c>
      <c r="H11" s="137" t="s">
        <v>41</v>
      </c>
      <c r="I11" s="137" t="s">
        <v>41</v>
      </c>
      <c r="J11" s="137" t="s">
        <v>41</v>
      </c>
      <c r="K11" s="137" t="s">
        <v>41</v>
      </c>
      <c r="L11" s="137" t="s">
        <v>41</v>
      </c>
      <c r="M11" s="137" t="s">
        <v>41</v>
      </c>
      <c r="N11" s="137" t="s">
        <v>41</v>
      </c>
      <c r="O11" s="137" t="s">
        <v>41</v>
      </c>
      <c r="P11" s="137" t="s">
        <v>41</v>
      </c>
      <c r="Q11" s="137" t="s">
        <v>41</v>
      </c>
      <c r="R11" s="137" t="s">
        <v>41</v>
      </c>
      <c r="S11" s="137" t="s">
        <v>41</v>
      </c>
      <c r="T11" s="137" t="s">
        <v>41</v>
      </c>
      <c r="U11" s="137" t="s">
        <v>41</v>
      </c>
      <c r="V11" s="137" t="s">
        <v>41</v>
      </c>
      <c r="W11" s="137" t="s">
        <v>41</v>
      </c>
      <c r="X11" s="137" t="s">
        <v>41</v>
      </c>
      <c r="Y11" s="137" t="s">
        <v>41</v>
      </c>
      <c r="Z11" s="137" t="s">
        <v>41</v>
      </c>
      <c r="AA11" s="137" t="s">
        <v>41</v>
      </c>
      <c r="AB11" s="221"/>
      <c r="AC11" s="221"/>
    </row>
    <row r="12" spans="1:30" s="61" customFormat="1" ht="15">
      <c r="A12" s="97" t="s">
        <v>9</v>
      </c>
      <c r="B12" s="137" t="s">
        <v>41</v>
      </c>
      <c r="C12" s="137" t="s">
        <v>41</v>
      </c>
      <c r="D12" s="137" t="s">
        <v>41</v>
      </c>
      <c r="E12" s="137" t="s">
        <v>41</v>
      </c>
      <c r="F12" s="137" t="s">
        <v>41</v>
      </c>
      <c r="G12" s="137" t="s">
        <v>41</v>
      </c>
      <c r="H12" s="137" t="s">
        <v>41</v>
      </c>
      <c r="I12" s="137" t="s">
        <v>41</v>
      </c>
      <c r="J12" s="137" t="s">
        <v>41</v>
      </c>
      <c r="K12" s="137" t="s">
        <v>41</v>
      </c>
      <c r="L12" s="137" t="s">
        <v>41</v>
      </c>
      <c r="M12" s="137" t="s">
        <v>41</v>
      </c>
      <c r="N12" s="137" t="s">
        <v>41</v>
      </c>
      <c r="O12" s="137" t="s">
        <v>41</v>
      </c>
      <c r="P12" s="137" t="s">
        <v>41</v>
      </c>
      <c r="Q12" s="137" t="s">
        <v>41</v>
      </c>
      <c r="R12" s="137" t="s">
        <v>41</v>
      </c>
      <c r="S12" s="137" t="s">
        <v>41</v>
      </c>
      <c r="T12" s="137" t="s">
        <v>41</v>
      </c>
      <c r="U12" s="137" t="s">
        <v>41</v>
      </c>
      <c r="V12" s="137" t="s">
        <v>41</v>
      </c>
      <c r="W12" s="137" t="s">
        <v>41</v>
      </c>
      <c r="X12" s="137" t="s">
        <v>41</v>
      </c>
      <c r="Y12" s="137" t="s">
        <v>41</v>
      </c>
      <c r="Z12" s="137" t="s">
        <v>41</v>
      </c>
      <c r="AA12" s="137" t="s">
        <v>41</v>
      </c>
      <c r="AB12" s="221"/>
      <c r="AC12" s="221"/>
    </row>
    <row r="13" spans="1:30" s="61" customFormat="1" ht="15">
      <c r="A13" s="97" t="s">
        <v>8</v>
      </c>
      <c r="B13" s="136">
        <v>12.694244546788527</v>
      </c>
      <c r="C13" s="136">
        <v>13.010771714527325</v>
      </c>
      <c r="D13" s="136">
        <v>13.191164042342661</v>
      </c>
      <c r="E13" s="136">
        <v>13.273326143094156</v>
      </c>
      <c r="F13" s="136">
        <v>14.06992280708254</v>
      </c>
      <c r="G13" s="136">
        <v>13.725638807047032</v>
      </c>
      <c r="H13" s="136">
        <v>14.238290124588625</v>
      </c>
      <c r="I13" s="136">
        <v>14.645255079674914</v>
      </c>
      <c r="J13" s="136">
        <v>14.596277900758091</v>
      </c>
      <c r="K13" s="136">
        <v>14.312684985011341</v>
      </c>
      <c r="L13" s="136">
        <v>13.968851204259133</v>
      </c>
      <c r="M13" s="136">
        <v>13.748787993612684</v>
      </c>
      <c r="N13" s="136">
        <v>14.08974576121731</v>
      </c>
      <c r="O13" s="136">
        <v>14.232401942497054</v>
      </c>
      <c r="P13" s="136">
        <v>14.583631041639528</v>
      </c>
      <c r="Q13" s="136">
        <v>14.350739688879058</v>
      </c>
      <c r="R13" s="136">
        <v>14.074447469268991</v>
      </c>
      <c r="S13" s="136">
        <v>14.797085288737451</v>
      </c>
      <c r="T13" s="136">
        <v>15.241430551787522</v>
      </c>
      <c r="U13" s="136">
        <v>16.139987680646851</v>
      </c>
      <c r="V13" s="136">
        <v>15.945490957502285</v>
      </c>
      <c r="W13" s="136">
        <v>16.568216632333954</v>
      </c>
      <c r="X13" s="136">
        <v>16.871440630620636</v>
      </c>
      <c r="Y13" s="136">
        <v>16.971713805666539</v>
      </c>
      <c r="Z13" s="136">
        <v>17.311355902169652</v>
      </c>
      <c r="AA13" s="137" t="s">
        <v>41</v>
      </c>
      <c r="AB13" s="221"/>
      <c r="AC13" s="221"/>
    </row>
    <row r="14" spans="1:30" s="61" customFormat="1" ht="15">
      <c r="A14" s="97" t="s">
        <v>6</v>
      </c>
      <c r="B14" s="136">
        <v>1.0336382513231224</v>
      </c>
      <c r="C14" s="136">
        <v>1.0896328712416063</v>
      </c>
      <c r="D14" s="136">
        <v>1.0100210411536763</v>
      </c>
      <c r="E14" s="136">
        <v>1.0956093410813401</v>
      </c>
      <c r="F14" s="136">
        <v>1.1550274879371099</v>
      </c>
      <c r="G14" s="136">
        <v>1.1559871819807932</v>
      </c>
      <c r="H14" s="136">
        <v>1.2619448797271</v>
      </c>
      <c r="I14" s="136">
        <v>1.363982063596507</v>
      </c>
      <c r="J14" s="136">
        <v>1.484697363309579</v>
      </c>
      <c r="K14" s="136">
        <v>1.6263141344469854</v>
      </c>
      <c r="L14" s="136">
        <v>1.557429628870646</v>
      </c>
      <c r="M14" s="136">
        <v>1.6591651760290205</v>
      </c>
      <c r="N14" s="136">
        <v>1.7899441561336857</v>
      </c>
      <c r="O14" s="136">
        <v>1.8140474482514284</v>
      </c>
      <c r="P14" s="136">
        <v>1.8846862996919433</v>
      </c>
      <c r="Q14" s="136">
        <v>1.9829293174388196</v>
      </c>
      <c r="R14" s="136">
        <v>2.1120832116951105</v>
      </c>
      <c r="S14" s="136">
        <v>2.1816233911639218</v>
      </c>
      <c r="T14" s="136">
        <v>2.2967275703355061</v>
      </c>
      <c r="U14" s="136">
        <v>2.354879634166652</v>
      </c>
      <c r="V14" s="136">
        <v>2.4268539778354015</v>
      </c>
      <c r="W14" s="136">
        <v>2.5060932343250966</v>
      </c>
      <c r="X14" s="136">
        <v>2.6386466997484939</v>
      </c>
      <c r="Y14" s="136">
        <v>2.7250310953232937</v>
      </c>
      <c r="Z14" s="136">
        <v>2.7494597914182539</v>
      </c>
      <c r="AA14" s="137" t="s">
        <v>41</v>
      </c>
      <c r="AB14" s="221"/>
      <c r="AC14" s="221"/>
    </row>
    <row r="15" spans="1:30" s="61" customFormat="1" ht="15">
      <c r="A15" s="97" t="s">
        <v>18</v>
      </c>
      <c r="B15" s="137" t="s">
        <v>41</v>
      </c>
      <c r="C15" s="136">
        <v>13.267841931293521</v>
      </c>
      <c r="D15" s="136">
        <v>13.362883314050933</v>
      </c>
      <c r="E15" s="136">
        <v>12.21691979434895</v>
      </c>
      <c r="F15" s="136">
        <v>11.532777000661392</v>
      </c>
      <c r="G15" s="136">
        <v>10.941913069612923</v>
      </c>
      <c r="H15" s="136">
        <v>10.51039787890647</v>
      </c>
      <c r="I15" s="136">
        <v>10.715672698816856</v>
      </c>
      <c r="J15" s="136">
        <v>10.60778351367968</v>
      </c>
      <c r="K15" s="136">
        <v>11.002846419366319</v>
      </c>
      <c r="L15" s="136">
        <v>11.975818856880512</v>
      </c>
      <c r="M15" s="136">
        <v>10.21963065590413</v>
      </c>
      <c r="N15" s="136">
        <v>11.567873148092525</v>
      </c>
      <c r="O15" s="136">
        <v>11.570245232507084</v>
      </c>
      <c r="P15" s="136">
        <v>12.389075686303126</v>
      </c>
      <c r="Q15" s="136">
        <v>11.719425770988488</v>
      </c>
      <c r="R15" s="136">
        <v>12.526136692149585</v>
      </c>
      <c r="S15" s="136">
        <v>12.82602192141225</v>
      </c>
      <c r="T15" s="136">
        <v>12.362144980117103</v>
      </c>
      <c r="U15" s="136">
        <v>12.179194757544151</v>
      </c>
      <c r="V15" s="136">
        <v>12.438221998158919</v>
      </c>
      <c r="W15" s="136">
        <v>12.660923310085014</v>
      </c>
      <c r="X15" s="136">
        <v>12.836342803355047</v>
      </c>
      <c r="Y15" s="136">
        <v>12.848013186264941</v>
      </c>
      <c r="Z15" s="136">
        <v>13.110046603370359</v>
      </c>
      <c r="AA15" s="137" t="s">
        <v>41</v>
      </c>
      <c r="AB15" s="221"/>
      <c r="AC15" s="221"/>
    </row>
    <row r="16" spans="1:30" s="61" customFormat="1" ht="15">
      <c r="A16" s="97" t="s">
        <v>4</v>
      </c>
      <c r="B16" s="136">
        <v>26.968529540692387</v>
      </c>
      <c r="C16" s="137" t="s">
        <v>41</v>
      </c>
      <c r="D16" s="137" t="s">
        <v>41</v>
      </c>
      <c r="E16" s="137" t="s">
        <v>41</v>
      </c>
      <c r="F16" s="137" t="s">
        <v>41</v>
      </c>
      <c r="G16" s="137" t="s">
        <v>41</v>
      </c>
      <c r="H16" s="137" t="s">
        <v>41</v>
      </c>
      <c r="I16" s="137" t="s">
        <v>41</v>
      </c>
      <c r="J16" s="137" t="s">
        <v>41</v>
      </c>
      <c r="K16" s="137" t="s">
        <v>41</v>
      </c>
      <c r="L16" s="137" t="s">
        <v>41</v>
      </c>
      <c r="M16" s="137" t="s">
        <v>41</v>
      </c>
      <c r="N16" s="137" t="s">
        <v>41</v>
      </c>
      <c r="O16" s="137" t="s">
        <v>41</v>
      </c>
      <c r="P16" s="136">
        <v>5.4259025071650262</v>
      </c>
      <c r="Q16" s="136">
        <v>6.6408941387133567</v>
      </c>
      <c r="R16" s="136">
        <v>6.8170546933903742</v>
      </c>
      <c r="S16" s="136">
        <v>8.9228292457240705</v>
      </c>
      <c r="T16" s="137" t="s">
        <v>41</v>
      </c>
      <c r="U16" s="137" t="s">
        <v>41</v>
      </c>
      <c r="V16" s="137" t="s">
        <v>41</v>
      </c>
      <c r="W16" s="137" t="s">
        <v>41</v>
      </c>
      <c r="X16" s="137" t="s">
        <v>41</v>
      </c>
      <c r="Y16" s="137" t="s">
        <v>41</v>
      </c>
      <c r="Z16" s="137" t="s">
        <v>41</v>
      </c>
      <c r="AA16" s="137" t="s">
        <v>41</v>
      </c>
      <c r="AB16" s="221"/>
      <c r="AC16" s="221"/>
    </row>
    <row r="17" spans="1:29" s="61" customFormat="1" ht="15">
      <c r="A17" s="97" t="s">
        <v>3</v>
      </c>
      <c r="B17" s="136">
        <v>4.1659041375365824</v>
      </c>
      <c r="C17" s="136">
        <v>3.9487580382684944</v>
      </c>
      <c r="D17" s="136">
        <v>4.1433260114229702</v>
      </c>
      <c r="E17" s="136">
        <v>3.9138029451334817</v>
      </c>
      <c r="F17" s="136">
        <v>3.9061309116490093</v>
      </c>
      <c r="G17" s="136">
        <v>3.8181594421192586</v>
      </c>
      <c r="H17" s="136">
        <v>3.8970525037242791</v>
      </c>
      <c r="I17" s="136">
        <v>3.8931423738526898</v>
      </c>
      <c r="J17" s="136">
        <v>3.9383401142900198</v>
      </c>
      <c r="K17" s="136">
        <v>3.9847000818752525</v>
      </c>
      <c r="L17" s="136">
        <v>4.1605551084308345</v>
      </c>
      <c r="M17" s="136">
        <v>4.1543735618572857</v>
      </c>
      <c r="N17" s="136">
        <v>4.3911858773029468</v>
      </c>
      <c r="O17" s="136">
        <v>4.2277301641200742</v>
      </c>
      <c r="P17" s="136">
        <v>4.0485356494422096</v>
      </c>
      <c r="Q17" s="136">
        <v>4.2690624420777139</v>
      </c>
      <c r="R17" s="136">
        <v>4.541129205071945</v>
      </c>
      <c r="S17" s="136">
        <v>4.4682163433011635</v>
      </c>
      <c r="T17" s="136">
        <v>4.280523155372709</v>
      </c>
      <c r="U17" s="136">
        <v>4.2993452559680287</v>
      </c>
      <c r="V17" s="136">
        <v>4.4985232618208055</v>
      </c>
      <c r="W17" s="136">
        <v>4.6625670108666766</v>
      </c>
      <c r="X17" s="136">
        <v>4.8333190859721968</v>
      </c>
      <c r="Y17" s="136">
        <v>4.9379733347690786</v>
      </c>
      <c r="Z17" s="136">
        <v>4.7799877538837592</v>
      </c>
      <c r="AA17" s="137" t="s">
        <v>41</v>
      </c>
      <c r="AB17" s="221"/>
      <c r="AC17" s="221"/>
    </row>
    <row r="18" spans="1:29" s="61" customFormat="1" ht="15">
      <c r="A18" s="97" t="s">
        <v>30</v>
      </c>
      <c r="B18" s="136">
        <v>3.5051688367106757</v>
      </c>
      <c r="C18" s="136">
        <v>3.5059283663964198</v>
      </c>
      <c r="D18" s="136">
        <v>3.4814633690998709</v>
      </c>
      <c r="E18" s="136">
        <v>3.4304114029045545</v>
      </c>
      <c r="F18" s="136">
        <v>3.4226330040552293</v>
      </c>
      <c r="G18" s="136">
        <v>3.3832562294270807</v>
      </c>
      <c r="H18" s="136">
        <v>3.4937822383278268</v>
      </c>
      <c r="I18" s="136">
        <v>3.5824500248275908</v>
      </c>
      <c r="J18" s="136">
        <v>3.4889914832569238</v>
      </c>
      <c r="K18" s="136">
        <v>3.4416212241914268</v>
      </c>
      <c r="L18" s="136">
        <v>3.4078133569020754</v>
      </c>
      <c r="M18" s="136">
        <v>3.4228604379753422</v>
      </c>
      <c r="N18" s="136">
        <v>3.4886082839765655</v>
      </c>
      <c r="O18" s="136">
        <v>3.5799979138271785</v>
      </c>
      <c r="P18" s="136">
        <v>3.6292546012808025</v>
      </c>
      <c r="Q18" s="136">
        <v>3.7249354951508566</v>
      </c>
      <c r="R18" s="136">
        <v>3.8303750187895242</v>
      </c>
      <c r="S18" s="136">
        <v>3.9499321423987195</v>
      </c>
      <c r="T18" s="136">
        <v>4.0382348012620284</v>
      </c>
      <c r="U18" s="136">
        <v>4.1348484569721986</v>
      </c>
      <c r="V18" s="136">
        <v>4.1829242754605414</v>
      </c>
      <c r="W18" s="136">
        <v>4.2604822026614109</v>
      </c>
      <c r="X18" s="136">
        <v>4.1951171291939611</v>
      </c>
      <c r="Y18" s="136">
        <v>4.3232633275944199</v>
      </c>
      <c r="Z18" s="136">
        <v>4.4630187608920791</v>
      </c>
      <c r="AA18" s="137" t="s">
        <v>41</v>
      </c>
      <c r="AB18" s="221"/>
      <c r="AC18" s="221"/>
    </row>
    <row r="19" spans="1:29" s="61" customFormat="1" ht="15">
      <c r="A19" s="97" t="s">
        <v>1</v>
      </c>
      <c r="B19" s="136">
        <v>3.2301606764478898</v>
      </c>
      <c r="C19" s="136">
        <v>3.1423679895645154</v>
      </c>
      <c r="D19" s="136">
        <v>3.0420058894589115</v>
      </c>
      <c r="E19" s="136">
        <v>3.2454067241775379</v>
      </c>
      <c r="F19" s="136">
        <v>2.9450339048221683</v>
      </c>
      <c r="G19" s="136">
        <v>2.9791861094053127</v>
      </c>
      <c r="H19" s="136">
        <v>3.1916213411591321</v>
      </c>
      <c r="I19" s="136">
        <v>3.1770524732665906</v>
      </c>
      <c r="J19" s="136">
        <v>3.1337717884648475</v>
      </c>
      <c r="K19" s="136">
        <v>3.2738401178960395</v>
      </c>
      <c r="L19" s="136">
        <v>3.3179094237333611</v>
      </c>
      <c r="M19" s="136">
        <v>3.3868508079833095</v>
      </c>
      <c r="N19" s="136">
        <v>3.4229046246605472</v>
      </c>
      <c r="O19" s="136">
        <v>3.5428511290190641</v>
      </c>
      <c r="P19" s="136">
        <v>3.6857455389605538</v>
      </c>
      <c r="Q19" s="136">
        <v>3.825254350169307</v>
      </c>
      <c r="R19" s="136">
        <v>4.0370347587657163</v>
      </c>
      <c r="S19" s="136">
        <v>4.3727258954231463</v>
      </c>
      <c r="T19" s="136">
        <v>4.5545322296859787</v>
      </c>
      <c r="U19" s="136">
        <v>4.855995729002518</v>
      </c>
      <c r="V19" s="136">
        <v>5.1712434808200278</v>
      </c>
      <c r="W19" s="136">
        <v>5.1683649497321316</v>
      </c>
      <c r="X19" s="136">
        <v>5.2976533031983024</v>
      </c>
      <c r="Y19" s="136">
        <v>5.2710442762316472</v>
      </c>
      <c r="Z19" s="137" t="s">
        <v>41</v>
      </c>
      <c r="AA19" s="137" t="s">
        <v>41</v>
      </c>
      <c r="AB19" s="221"/>
      <c r="AC19" s="221"/>
    </row>
    <row r="20" spans="1:29" s="61" customFormat="1" ht="15">
      <c r="A20" s="97" t="s">
        <v>23</v>
      </c>
      <c r="B20" s="136">
        <v>4.0338501926061685</v>
      </c>
      <c r="C20" s="136">
        <v>4.0159542092344864</v>
      </c>
      <c r="D20" s="136">
        <v>3.5385153673807928</v>
      </c>
      <c r="E20" s="136">
        <v>3.7375939781001208</v>
      </c>
      <c r="F20" s="136">
        <v>4.1122593004805141</v>
      </c>
      <c r="G20" s="136">
        <v>4.0454878973551871</v>
      </c>
      <c r="H20" s="136">
        <v>4.4834830490238105</v>
      </c>
      <c r="I20" s="136">
        <v>4.6499259435857132</v>
      </c>
      <c r="J20" s="136">
        <v>4.6752985412838646</v>
      </c>
      <c r="K20" s="136">
        <v>4.3481305651249569</v>
      </c>
      <c r="L20" s="136">
        <v>4.4590374425492199</v>
      </c>
      <c r="M20" s="136">
        <v>4.5354457337873892</v>
      </c>
      <c r="N20" s="136">
        <v>4.2058949609821683</v>
      </c>
      <c r="O20" s="136">
        <v>3.650445981378684</v>
      </c>
      <c r="P20" s="136">
        <v>3.5192383743873754</v>
      </c>
      <c r="Q20" s="136">
        <v>3.1618788046872526</v>
      </c>
      <c r="R20" s="136">
        <v>2.9812473831583586</v>
      </c>
      <c r="S20" s="136">
        <v>2.9306180498336563</v>
      </c>
      <c r="T20" s="136">
        <v>2.5967463079135422</v>
      </c>
      <c r="U20" s="136">
        <v>2.8545852489132395</v>
      </c>
      <c r="V20" s="136">
        <v>3.2999251259327478</v>
      </c>
      <c r="W20" s="136">
        <v>3.4769193887894354</v>
      </c>
      <c r="X20" s="136">
        <v>3.8468402444625558</v>
      </c>
      <c r="Y20" s="136">
        <v>3.7579628257004969</v>
      </c>
      <c r="Z20" s="137" t="s">
        <v>41</v>
      </c>
      <c r="AA20" s="137" t="s">
        <v>41</v>
      </c>
      <c r="AB20" s="221"/>
      <c r="AC20" s="221"/>
    </row>
    <row r="22" spans="1:29">
      <c r="A22" s="27" t="s">
        <v>20</v>
      </c>
    </row>
    <row r="24" spans="1:29">
      <c r="A24" s="49" t="s">
        <v>579</v>
      </c>
      <c r="I24" s="54"/>
    </row>
    <row r="26" spans="1:29" ht="14.25" customHeight="1">
      <c r="A26" s="35" t="s">
        <v>42</v>
      </c>
      <c r="B26" s="19"/>
      <c r="C26" s="19"/>
      <c r="D26" s="19"/>
      <c r="E26" s="19"/>
      <c r="F26" s="19"/>
      <c r="G26" s="19"/>
      <c r="H26" s="19"/>
      <c r="I26" s="19"/>
      <c r="J26" s="19"/>
      <c r="K26" s="19"/>
      <c r="L26" s="19"/>
      <c r="M26" s="8"/>
      <c r="N26" s="8"/>
      <c r="O26" s="8"/>
    </row>
    <row r="28" spans="1:29" ht="15" customHeight="1">
      <c r="A28" s="27" t="s">
        <v>43</v>
      </c>
      <c r="C28" s="19"/>
      <c r="D28" s="19"/>
      <c r="E28" s="19"/>
      <c r="F28" s="19"/>
      <c r="G28" s="19"/>
      <c r="H28" s="19"/>
      <c r="I28" s="19"/>
      <c r="J28" s="19"/>
      <c r="K28" s="19"/>
      <c r="L28" s="19"/>
      <c r="M28" s="8"/>
      <c r="N28" s="8"/>
      <c r="O28" s="8"/>
    </row>
    <row r="29" spans="1:29" ht="14.25" customHeight="1">
      <c r="B29" s="19"/>
      <c r="C29" s="19"/>
      <c r="D29" s="19"/>
      <c r="E29" s="19"/>
      <c r="F29" s="19"/>
      <c r="G29" s="19"/>
      <c r="H29" s="19"/>
      <c r="I29" s="19"/>
      <c r="J29" s="19"/>
      <c r="K29" s="19"/>
      <c r="L29" s="19"/>
      <c r="M29" s="8"/>
      <c r="N29" s="8"/>
      <c r="O29" s="8"/>
    </row>
    <row r="30" spans="1:29" ht="14.25" customHeight="1">
      <c r="A30" s="19" t="s">
        <v>61</v>
      </c>
      <c r="B30" s="19"/>
      <c r="C30" s="19"/>
      <c r="D30" s="19"/>
      <c r="E30" s="19"/>
      <c r="F30" s="19"/>
      <c r="G30" s="19"/>
      <c r="H30" s="19"/>
      <c r="I30" s="19"/>
      <c r="J30" s="19"/>
      <c r="K30" s="19"/>
      <c r="L30" s="19"/>
      <c r="M30" s="8"/>
      <c r="N30" s="8"/>
      <c r="O30" s="8"/>
    </row>
  </sheetData>
  <mergeCells count="2">
    <mergeCell ref="A3:A4"/>
    <mergeCell ref="B3:AA3"/>
  </mergeCells>
  <hyperlinks>
    <hyperlink ref="AC4" location="Content!A1" display="Back to content pag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09"/>
  <sheetViews>
    <sheetView topLeftCell="A10" workbookViewId="0">
      <selection activeCell="B6" sqref="B6:DR21"/>
    </sheetView>
  </sheetViews>
  <sheetFormatPr defaultColWidth="9.1796875" defaultRowHeight="14"/>
  <cols>
    <col min="1" max="1" width="33.81640625" style="49" customWidth="1"/>
    <col min="2" max="14" width="8.54296875" style="49" customWidth="1"/>
    <col min="15" max="22" width="6.36328125" style="49" customWidth="1"/>
    <col min="23" max="25" width="8.54296875" style="49" customWidth="1"/>
    <col min="26" max="31" width="7.453125" style="49" customWidth="1"/>
    <col min="32" max="32" width="8.54296875" style="49" customWidth="1"/>
    <col min="33" max="35" width="9.6328125" style="49" customWidth="1"/>
    <col min="36" max="43" width="6.26953125" style="49" customWidth="1"/>
    <col min="44" max="54" width="7.453125" style="49" customWidth="1"/>
    <col min="55" max="55" width="8.1796875" style="49" customWidth="1"/>
    <col min="56" max="56" width="7.453125" style="49" customWidth="1"/>
    <col min="57" max="64" width="6.26953125" style="49" customWidth="1"/>
    <col min="65" max="74" width="6.36328125" style="49" customWidth="1"/>
    <col min="75" max="77" width="8.54296875" style="49" customWidth="1"/>
    <col min="78" max="85" width="6.26953125" style="49" customWidth="1"/>
    <col min="86" max="95" width="6.36328125" style="49" customWidth="1"/>
    <col min="96" max="98" width="8.1796875" style="49" customWidth="1"/>
    <col min="99" max="106" width="6.26953125" style="49" customWidth="1"/>
    <col min="107" max="116" width="6.36328125" style="49" customWidth="1"/>
    <col min="117" max="122" width="6.26953125" style="49" customWidth="1"/>
    <col min="123" max="16384" width="9.1796875" style="49"/>
  </cols>
  <sheetData>
    <row r="1" spans="1:125" s="27" customFormat="1">
      <c r="A1" s="27" t="s">
        <v>550</v>
      </c>
    </row>
    <row r="2" spans="1:125">
      <c r="A2" s="29"/>
    </row>
    <row r="3" spans="1:125" ht="15.75" customHeight="1">
      <c r="A3" s="320" t="s">
        <v>15</v>
      </c>
      <c r="B3" s="317" t="s">
        <v>505</v>
      </c>
      <c r="C3" s="317"/>
      <c r="D3" s="317"/>
      <c r="E3" s="317"/>
      <c r="F3" s="317"/>
      <c r="G3" s="317"/>
      <c r="H3" s="317"/>
      <c r="I3" s="317"/>
      <c r="J3" s="317"/>
      <c r="K3" s="317"/>
      <c r="L3" s="317"/>
      <c r="M3" s="317"/>
      <c r="N3" s="317"/>
      <c r="O3" s="317"/>
      <c r="P3" s="317"/>
      <c r="Q3" s="317"/>
      <c r="R3" s="317"/>
      <c r="S3" s="317"/>
      <c r="T3" s="317"/>
      <c r="U3" s="317"/>
      <c r="V3" s="317"/>
      <c r="W3" s="317" t="s">
        <v>143</v>
      </c>
      <c r="X3" s="317"/>
      <c r="Y3" s="317"/>
      <c r="Z3" s="317"/>
      <c r="AA3" s="317"/>
      <c r="AB3" s="317"/>
      <c r="AC3" s="317"/>
      <c r="AD3" s="317"/>
      <c r="AE3" s="317"/>
      <c r="AF3" s="317"/>
      <c r="AG3" s="317"/>
      <c r="AH3" s="317"/>
      <c r="AI3" s="317"/>
      <c r="AJ3" s="317"/>
      <c r="AK3" s="317"/>
      <c r="AL3" s="317"/>
      <c r="AM3" s="317"/>
      <c r="AN3" s="317"/>
      <c r="AO3" s="317"/>
      <c r="AP3" s="317"/>
      <c r="AQ3" s="317"/>
      <c r="AR3" s="317" t="s">
        <v>142</v>
      </c>
      <c r="AS3" s="317"/>
      <c r="AT3" s="317"/>
      <c r="AU3" s="317"/>
      <c r="AV3" s="317"/>
      <c r="AW3" s="317"/>
      <c r="AX3" s="317"/>
      <c r="AY3" s="317"/>
      <c r="AZ3" s="317"/>
      <c r="BA3" s="317"/>
      <c r="BB3" s="317"/>
      <c r="BC3" s="317"/>
      <c r="BD3" s="317"/>
      <c r="BE3" s="317"/>
      <c r="BF3" s="317"/>
      <c r="BG3" s="317"/>
      <c r="BH3" s="317"/>
      <c r="BI3" s="317"/>
      <c r="BJ3" s="317"/>
      <c r="BK3" s="317"/>
      <c r="BL3" s="317"/>
      <c r="BM3" s="317" t="s">
        <v>141</v>
      </c>
      <c r="BN3" s="317"/>
      <c r="BO3" s="317"/>
      <c r="BP3" s="317"/>
      <c r="BQ3" s="317"/>
      <c r="BR3" s="317"/>
      <c r="BS3" s="317"/>
      <c r="BT3" s="317"/>
      <c r="BU3" s="317"/>
      <c r="BV3" s="317"/>
      <c r="BW3" s="317"/>
      <c r="BX3" s="317"/>
      <c r="BY3" s="317"/>
      <c r="BZ3" s="317"/>
      <c r="CA3" s="317"/>
      <c r="CB3" s="317"/>
      <c r="CC3" s="317"/>
      <c r="CD3" s="317"/>
      <c r="CE3" s="317"/>
      <c r="CF3" s="317"/>
      <c r="CG3" s="317"/>
      <c r="CH3" s="317" t="s">
        <v>140</v>
      </c>
      <c r="CI3" s="317"/>
      <c r="CJ3" s="317"/>
      <c r="CK3" s="317"/>
      <c r="CL3" s="317"/>
      <c r="CM3" s="317"/>
      <c r="CN3" s="317"/>
      <c r="CO3" s="317"/>
      <c r="CP3" s="317"/>
      <c r="CQ3" s="317"/>
      <c r="CR3" s="317"/>
      <c r="CS3" s="317"/>
      <c r="CT3" s="317"/>
      <c r="CU3" s="317"/>
      <c r="CV3" s="317"/>
      <c r="CW3" s="317"/>
      <c r="CX3" s="317"/>
      <c r="CY3" s="317"/>
      <c r="CZ3" s="317"/>
      <c r="DA3" s="317"/>
      <c r="DB3" s="317"/>
      <c r="DC3" s="317" t="s">
        <v>139</v>
      </c>
      <c r="DD3" s="317"/>
      <c r="DE3" s="317"/>
      <c r="DF3" s="317"/>
      <c r="DG3" s="317"/>
      <c r="DH3" s="317"/>
      <c r="DI3" s="317"/>
      <c r="DJ3" s="317"/>
      <c r="DK3" s="317"/>
      <c r="DL3" s="317"/>
      <c r="DM3" s="317"/>
      <c r="DN3" s="317"/>
      <c r="DO3" s="317"/>
      <c r="DP3" s="317"/>
      <c r="DQ3" s="317"/>
      <c r="DR3" s="317"/>
    </row>
    <row r="4" spans="1:125" ht="15.75" customHeight="1">
      <c r="A4" s="320"/>
      <c r="B4" s="317" t="s">
        <v>138</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t="s">
        <v>137</v>
      </c>
      <c r="DD4" s="317"/>
      <c r="DE4" s="317"/>
      <c r="DF4" s="317"/>
      <c r="DG4" s="317"/>
      <c r="DH4" s="317"/>
      <c r="DI4" s="317"/>
      <c r="DJ4" s="317"/>
      <c r="DK4" s="317"/>
      <c r="DL4" s="317"/>
      <c r="DM4" s="317"/>
      <c r="DN4" s="317"/>
      <c r="DO4" s="317"/>
      <c r="DP4" s="317"/>
      <c r="DQ4" s="317"/>
      <c r="DR4" s="317"/>
      <c r="DU4" s="57"/>
    </row>
    <row r="5" spans="1:125" ht="14.5">
      <c r="A5" s="320"/>
      <c r="B5" s="90">
        <v>2000</v>
      </c>
      <c r="C5" s="90">
        <v>2001</v>
      </c>
      <c r="D5" s="90">
        <v>2002</v>
      </c>
      <c r="E5" s="90">
        <v>2003</v>
      </c>
      <c r="F5" s="90">
        <v>2004</v>
      </c>
      <c r="G5" s="90">
        <v>2005</v>
      </c>
      <c r="H5" s="90">
        <v>2006</v>
      </c>
      <c r="I5" s="90">
        <v>2007</v>
      </c>
      <c r="J5" s="90">
        <v>2008</v>
      </c>
      <c r="K5" s="90">
        <v>2009</v>
      </c>
      <c r="L5" s="90">
        <v>2010</v>
      </c>
      <c r="M5" s="90">
        <v>2011</v>
      </c>
      <c r="N5" s="90">
        <v>2012</v>
      </c>
      <c r="O5" s="90">
        <v>2013</v>
      </c>
      <c r="P5" s="90">
        <v>2014</v>
      </c>
      <c r="Q5" s="90">
        <v>2015</v>
      </c>
      <c r="R5" s="90">
        <v>2016</v>
      </c>
      <c r="S5" s="90">
        <v>2017</v>
      </c>
      <c r="T5" s="90">
        <v>2018</v>
      </c>
      <c r="U5" s="90">
        <v>2019</v>
      </c>
      <c r="V5" s="90">
        <v>2020</v>
      </c>
      <c r="W5" s="90">
        <v>2000</v>
      </c>
      <c r="X5" s="90">
        <v>2001</v>
      </c>
      <c r="Y5" s="90">
        <v>2002</v>
      </c>
      <c r="Z5" s="90">
        <v>2003</v>
      </c>
      <c r="AA5" s="90">
        <v>2004</v>
      </c>
      <c r="AB5" s="90">
        <v>2005</v>
      </c>
      <c r="AC5" s="90">
        <v>2006</v>
      </c>
      <c r="AD5" s="90">
        <v>2007</v>
      </c>
      <c r="AE5" s="90">
        <v>2008</v>
      </c>
      <c r="AF5" s="90">
        <v>2009</v>
      </c>
      <c r="AG5" s="90">
        <v>2010</v>
      </c>
      <c r="AH5" s="90">
        <v>2011</v>
      </c>
      <c r="AI5" s="90">
        <v>2012</v>
      </c>
      <c r="AJ5" s="90">
        <v>2013</v>
      </c>
      <c r="AK5" s="90">
        <v>2014</v>
      </c>
      <c r="AL5" s="90">
        <v>2015</v>
      </c>
      <c r="AM5" s="90">
        <v>2016</v>
      </c>
      <c r="AN5" s="90">
        <v>2017</v>
      </c>
      <c r="AO5" s="90">
        <v>2018</v>
      </c>
      <c r="AP5" s="90">
        <v>2019</v>
      </c>
      <c r="AQ5" s="90">
        <v>2020</v>
      </c>
      <c r="AR5" s="90">
        <v>2000</v>
      </c>
      <c r="AS5" s="90">
        <v>2001</v>
      </c>
      <c r="AT5" s="90">
        <v>2002</v>
      </c>
      <c r="AU5" s="90">
        <v>2003</v>
      </c>
      <c r="AV5" s="90">
        <v>2004</v>
      </c>
      <c r="AW5" s="90">
        <v>2005</v>
      </c>
      <c r="AX5" s="90">
        <v>2006</v>
      </c>
      <c r="AY5" s="90">
        <v>2007</v>
      </c>
      <c r="AZ5" s="90">
        <v>2008</v>
      </c>
      <c r="BA5" s="90">
        <v>2009</v>
      </c>
      <c r="BB5" s="90">
        <v>2010</v>
      </c>
      <c r="BC5" s="90">
        <v>2011</v>
      </c>
      <c r="BD5" s="90">
        <v>2012</v>
      </c>
      <c r="BE5" s="90">
        <v>2013</v>
      </c>
      <c r="BF5" s="90">
        <v>2014</v>
      </c>
      <c r="BG5" s="90">
        <v>2015</v>
      </c>
      <c r="BH5" s="90">
        <v>2016</v>
      </c>
      <c r="BI5" s="90">
        <v>2017</v>
      </c>
      <c r="BJ5" s="90">
        <v>2018</v>
      </c>
      <c r="BK5" s="90">
        <v>2019</v>
      </c>
      <c r="BL5" s="90">
        <v>2020</v>
      </c>
      <c r="BM5" s="90">
        <v>2000</v>
      </c>
      <c r="BN5" s="90">
        <v>2001</v>
      </c>
      <c r="BO5" s="90">
        <v>2002</v>
      </c>
      <c r="BP5" s="90">
        <v>2003</v>
      </c>
      <c r="BQ5" s="90">
        <v>2004</v>
      </c>
      <c r="BR5" s="90">
        <v>2005</v>
      </c>
      <c r="BS5" s="90">
        <v>2006</v>
      </c>
      <c r="BT5" s="90">
        <v>2007</v>
      </c>
      <c r="BU5" s="90">
        <v>2008</v>
      </c>
      <c r="BV5" s="90">
        <v>2009</v>
      </c>
      <c r="BW5" s="90">
        <v>2010</v>
      </c>
      <c r="BX5" s="90">
        <v>2011</v>
      </c>
      <c r="BY5" s="90">
        <v>2012</v>
      </c>
      <c r="BZ5" s="90">
        <v>2013</v>
      </c>
      <c r="CA5" s="90">
        <v>2014</v>
      </c>
      <c r="CB5" s="90">
        <v>2015</v>
      </c>
      <c r="CC5" s="90">
        <v>2016</v>
      </c>
      <c r="CD5" s="90">
        <v>2017</v>
      </c>
      <c r="CE5" s="90">
        <v>2018</v>
      </c>
      <c r="CF5" s="90">
        <v>2019</v>
      </c>
      <c r="CG5" s="90">
        <v>2020</v>
      </c>
      <c r="CH5" s="90">
        <v>2000</v>
      </c>
      <c r="CI5" s="90">
        <v>2001</v>
      </c>
      <c r="CJ5" s="90">
        <v>2002</v>
      </c>
      <c r="CK5" s="90">
        <v>2003</v>
      </c>
      <c r="CL5" s="90">
        <v>2004</v>
      </c>
      <c r="CM5" s="90">
        <v>2005</v>
      </c>
      <c r="CN5" s="90">
        <v>2006</v>
      </c>
      <c r="CO5" s="90">
        <v>2007</v>
      </c>
      <c r="CP5" s="90">
        <v>2008</v>
      </c>
      <c r="CQ5" s="90">
        <v>2009</v>
      </c>
      <c r="CR5" s="90">
        <v>2010</v>
      </c>
      <c r="CS5" s="90">
        <v>2011</v>
      </c>
      <c r="CT5" s="90">
        <v>2012</v>
      </c>
      <c r="CU5" s="90">
        <v>2013</v>
      </c>
      <c r="CV5" s="90">
        <v>2014</v>
      </c>
      <c r="CW5" s="90">
        <v>2015</v>
      </c>
      <c r="CX5" s="90">
        <v>2016</v>
      </c>
      <c r="CY5" s="90">
        <v>2017</v>
      </c>
      <c r="CZ5" s="90">
        <v>2018</v>
      </c>
      <c r="DA5" s="90">
        <v>2019</v>
      </c>
      <c r="DB5" s="90">
        <v>2020</v>
      </c>
      <c r="DC5" s="90">
        <v>2000</v>
      </c>
      <c r="DD5" s="90">
        <v>2001</v>
      </c>
      <c r="DE5" s="90">
        <v>2002</v>
      </c>
      <c r="DF5" s="90">
        <v>2003</v>
      </c>
      <c r="DG5" s="90">
        <v>2004</v>
      </c>
      <c r="DH5" s="90">
        <v>2005</v>
      </c>
      <c r="DI5" s="90">
        <v>2006</v>
      </c>
      <c r="DJ5" s="90">
        <v>2007</v>
      </c>
      <c r="DK5" s="90">
        <v>2008</v>
      </c>
      <c r="DL5" s="90">
        <v>2009</v>
      </c>
      <c r="DM5" s="90">
        <v>2010</v>
      </c>
      <c r="DN5" s="90">
        <v>2011</v>
      </c>
      <c r="DO5" s="90">
        <v>2012</v>
      </c>
      <c r="DP5" s="90">
        <v>2013</v>
      </c>
      <c r="DQ5" s="90">
        <v>2014</v>
      </c>
      <c r="DR5" s="90">
        <v>2015</v>
      </c>
      <c r="DT5" s="46" t="s">
        <v>521</v>
      </c>
      <c r="DU5" s="17"/>
    </row>
    <row r="6" spans="1:125">
      <c r="A6" s="45" t="s">
        <v>14</v>
      </c>
      <c r="B6" s="293">
        <v>1720</v>
      </c>
      <c r="C6" s="293">
        <v>1847</v>
      </c>
      <c r="D6" s="293">
        <v>2046</v>
      </c>
      <c r="E6" s="293">
        <v>2489</v>
      </c>
      <c r="F6" s="293">
        <v>2583</v>
      </c>
      <c r="G6" s="293">
        <v>2780</v>
      </c>
      <c r="H6" s="293">
        <v>3267</v>
      </c>
      <c r="I6" s="293">
        <v>3916</v>
      </c>
      <c r="J6" s="293">
        <v>4396</v>
      </c>
      <c r="K6" s="293">
        <v>4629</v>
      </c>
      <c r="L6" s="293" t="s">
        <v>41</v>
      </c>
      <c r="M6" s="293" t="s">
        <v>41</v>
      </c>
      <c r="N6" s="293" t="s">
        <v>41</v>
      </c>
      <c r="O6" s="293" t="s">
        <v>41</v>
      </c>
      <c r="P6" s="293" t="s">
        <v>41</v>
      </c>
      <c r="Q6" s="293" t="s">
        <v>41</v>
      </c>
      <c r="R6" s="293" t="s">
        <v>41</v>
      </c>
      <c r="S6" s="293" t="s">
        <v>41</v>
      </c>
      <c r="T6" s="293" t="s">
        <v>41</v>
      </c>
      <c r="U6" s="293" t="s">
        <v>41</v>
      </c>
      <c r="V6" s="293" t="s">
        <v>41</v>
      </c>
      <c r="W6" s="293" t="s">
        <v>38</v>
      </c>
      <c r="X6" s="293" t="s">
        <v>38</v>
      </c>
      <c r="Y6" s="293" t="s">
        <v>38</v>
      </c>
      <c r="Z6" s="293" t="s">
        <v>38</v>
      </c>
      <c r="AA6" s="293" t="s">
        <v>38</v>
      </c>
      <c r="AB6" s="293" t="s">
        <v>38</v>
      </c>
      <c r="AC6" s="293" t="s">
        <v>38</v>
      </c>
      <c r="AD6" s="293" t="s">
        <v>38</v>
      </c>
      <c r="AE6" s="293" t="s">
        <v>38</v>
      </c>
      <c r="AF6" s="293" t="s">
        <v>38</v>
      </c>
      <c r="AG6" s="293" t="s">
        <v>38</v>
      </c>
      <c r="AH6" s="293" t="s">
        <v>38</v>
      </c>
      <c r="AI6" s="293" t="s">
        <v>38</v>
      </c>
      <c r="AJ6" s="293" t="s">
        <v>38</v>
      </c>
      <c r="AK6" s="293" t="s">
        <v>38</v>
      </c>
      <c r="AL6" s="293" t="s">
        <v>41</v>
      </c>
      <c r="AM6" s="293" t="s">
        <v>41</v>
      </c>
      <c r="AN6" s="293" t="s">
        <v>41</v>
      </c>
      <c r="AO6" s="293" t="s">
        <v>41</v>
      </c>
      <c r="AP6" s="293" t="s">
        <v>41</v>
      </c>
      <c r="AQ6" s="293" t="s">
        <v>41</v>
      </c>
      <c r="AR6" s="293">
        <v>1115</v>
      </c>
      <c r="AS6" s="293">
        <v>1279</v>
      </c>
      <c r="AT6" s="293">
        <v>1384</v>
      </c>
      <c r="AU6" s="293">
        <v>1792</v>
      </c>
      <c r="AV6" s="293">
        <v>1751</v>
      </c>
      <c r="AW6" s="293">
        <v>1908</v>
      </c>
      <c r="AX6" s="293">
        <v>2404</v>
      </c>
      <c r="AY6" s="293">
        <v>2875</v>
      </c>
      <c r="AZ6" s="293">
        <v>3510</v>
      </c>
      <c r="BA6" s="293">
        <v>3730</v>
      </c>
      <c r="BB6" s="293" t="s">
        <v>41</v>
      </c>
      <c r="BC6" s="293" t="s">
        <v>41</v>
      </c>
      <c r="BD6" s="293" t="s">
        <v>41</v>
      </c>
      <c r="BE6" s="293" t="s">
        <v>41</v>
      </c>
      <c r="BF6" s="293" t="s">
        <v>41</v>
      </c>
      <c r="BG6" s="293" t="s">
        <v>41</v>
      </c>
      <c r="BH6" s="293" t="s">
        <v>41</v>
      </c>
      <c r="BI6" s="293" t="s">
        <v>41</v>
      </c>
      <c r="BJ6" s="293" t="s">
        <v>41</v>
      </c>
      <c r="BK6" s="293" t="s">
        <v>41</v>
      </c>
      <c r="BL6" s="293" t="s">
        <v>41</v>
      </c>
      <c r="BM6" s="293" t="s">
        <v>136</v>
      </c>
      <c r="BN6" s="293" t="s">
        <v>135</v>
      </c>
      <c r="BO6" s="293">
        <v>563</v>
      </c>
      <c r="BP6" s="293">
        <v>590</v>
      </c>
      <c r="BQ6" s="293">
        <v>681</v>
      </c>
      <c r="BR6" s="293">
        <v>681</v>
      </c>
      <c r="BS6" s="293">
        <v>634</v>
      </c>
      <c r="BT6" s="293">
        <v>774</v>
      </c>
      <c r="BU6" s="293">
        <v>617</v>
      </c>
      <c r="BV6" s="293">
        <v>626</v>
      </c>
      <c r="BW6" s="293" t="s">
        <v>41</v>
      </c>
      <c r="BX6" s="293" t="s">
        <v>41</v>
      </c>
      <c r="BY6" s="293" t="s">
        <v>41</v>
      </c>
      <c r="BZ6" s="293" t="s">
        <v>41</v>
      </c>
      <c r="CA6" s="293" t="s">
        <v>41</v>
      </c>
      <c r="CB6" s="293" t="s">
        <v>41</v>
      </c>
      <c r="CC6" s="293" t="s">
        <v>41</v>
      </c>
      <c r="CD6" s="293" t="s">
        <v>41</v>
      </c>
      <c r="CE6" s="293" t="s">
        <v>41</v>
      </c>
      <c r="CF6" s="293" t="s">
        <v>41</v>
      </c>
      <c r="CG6" s="293" t="s">
        <v>41</v>
      </c>
      <c r="CH6" s="293">
        <v>78</v>
      </c>
      <c r="CI6" s="293">
        <v>87</v>
      </c>
      <c r="CJ6" s="293">
        <v>98</v>
      </c>
      <c r="CK6" s="293">
        <v>107</v>
      </c>
      <c r="CL6" s="293">
        <v>150</v>
      </c>
      <c r="CM6" s="293">
        <v>191</v>
      </c>
      <c r="CN6" s="293">
        <v>229</v>
      </c>
      <c r="CO6" s="293">
        <v>267</v>
      </c>
      <c r="CP6" s="293">
        <v>269</v>
      </c>
      <c r="CQ6" s="293">
        <v>273</v>
      </c>
      <c r="CR6" s="293" t="s">
        <v>41</v>
      </c>
      <c r="CS6" s="293" t="s">
        <v>41</v>
      </c>
      <c r="CT6" s="293" t="s">
        <v>41</v>
      </c>
      <c r="CU6" s="293" t="s">
        <v>41</v>
      </c>
      <c r="CV6" s="293" t="s">
        <v>41</v>
      </c>
      <c r="CW6" s="293" t="s">
        <v>41</v>
      </c>
      <c r="CX6" s="293" t="s">
        <v>41</v>
      </c>
      <c r="CY6" s="293" t="s">
        <v>41</v>
      </c>
      <c r="CZ6" s="293" t="s">
        <v>41</v>
      </c>
      <c r="DA6" s="293" t="s">
        <v>41</v>
      </c>
      <c r="DB6" s="293" t="s">
        <v>41</v>
      </c>
      <c r="DC6" s="293">
        <v>165</v>
      </c>
      <c r="DD6" s="293">
        <v>174</v>
      </c>
      <c r="DE6" s="293">
        <v>188</v>
      </c>
      <c r="DF6" s="293">
        <v>222</v>
      </c>
      <c r="DG6" s="293">
        <v>227</v>
      </c>
      <c r="DH6" s="293">
        <v>237</v>
      </c>
      <c r="DI6" s="293">
        <v>192</v>
      </c>
      <c r="DJ6" s="293">
        <v>223</v>
      </c>
      <c r="DK6" s="293">
        <v>244</v>
      </c>
      <c r="DL6" s="293">
        <v>249</v>
      </c>
      <c r="DM6" s="293" t="s">
        <v>41</v>
      </c>
      <c r="DN6" s="293" t="s">
        <v>41</v>
      </c>
      <c r="DO6" s="293" t="s">
        <v>41</v>
      </c>
      <c r="DP6" s="293" t="s">
        <v>41</v>
      </c>
      <c r="DQ6" s="293" t="s">
        <v>41</v>
      </c>
      <c r="DR6" s="293" t="s">
        <v>41</v>
      </c>
    </row>
    <row r="7" spans="1:125">
      <c r="A7" s="45" t="s">
        <v>13</v>
      </c>
      <c r="B7" s="293" t="s">
        <v>41</v>
      </c>
      <c r="C7" s="293" t="s">
        <v>41</v>
      </c>
      <c r="D7" s="293" t="s">
        <v>41</v>
      </c>
      <c r="E7" s="293" t="s">
        <v>41</v>
      </c>
      <c r="F7" s="293" t="s">
        <v>41</v>
      </c>
      <c r="G7" s="293" t="s">
        <v>41</v>
      </c>
      <c r="H7" s="293">
        <v>1558</v>
      </c>
      <c r="I7" s="293">
        <v>1627</v>
      </c>
      <c r="J7" s="293">
        <v>1738</v>
      </c>
      <c r="K7" s="293">
        <v>1596</v>
      </c>
      <c r="L7" s="293" t="s">
        <v>41</v>
      </c>
      <c r="M7" s="293" t="s">
        <v>41</v>
      </c>
      <c r="N7" s="293" t="s">
        <v>41</v>
      </c>
      <c r="O7" s="293" t="s">
        <v>41</v>
      </c>
      <c r="P7" s="293" t="s">
        <v>41</v>
      </c>
      <c r="Q7" s="293" t="s">
        <v>41</v>
      </c>
      <c r="R7" s="293" t="s">
        <v>41</v>
      </c>
      <c r="S7" s="293" t="s">
        <v>41</v>
      </c>
      <c r="T7" s="293" t="s">
        <v>41</v>
      </c>
      <c r="U7" s="293" t="s">
        <v>41</v>
      </c>
      <c r="V7" s="293" t="s">
        <v>41</v>
      </c>
      <c r="W7" s="293" t="s">
        <v>41</v>
      </c>
      <c r="X7" s="293" t="s">
        <v>41</v>
      </c>
      <c r="Y7" s="293" t="s">
        <v>41</v>
      </c>
      <c r="Z7" s="293" t="s">
        <v>41</v>
      </c>
      <c r="AA7" s="293" t="s">
        <v>41</v>
      </c>
      <c r="AB7" s="293" t="s">
        <v>41</v>
      </c>
      <c r="AC7" s="293">
        <v>685</v>
      </c>
      <c r="AD7" s="293">
        <v>633</v>
      </c>
      <c r="AE7" s="293">
        <v>640</v>
      </c>
      <c r="AF7" s="293">
        <v>519</v>
      </c>
      <c r="AG7" s="293" t="s">
        <v>41</v>
      </c>
      <c r="AH7" s="293" t="s">
        <v>41</v>
      </c>
      <c r="AI7" s="293" t="s">
        <v>41</v>
      </c>
      <c r="AJ7" s="293" t="s">
        <v>41</v>
      </c>
      <c r="AK7" s="293" t="s">
        <v>41</v>
      </c>
      <c r="AL7" s="293" t="s">
        <v>41</v>
      </c>
      <c r="AM7" s="293" t="s">
        <v>41</v>
      </c>
      <c r="AN7" s="293" t="s">
        <v>41</v>
      </c>
      <c r="AO7" s="293" t="s">
        <v>41</v>
      </c>
      <c r="AP7" s="293" t="s">
        <v>41</v>
      </c>
      <c r="AQ7" s="293" t="s">
        <v>41</v>
      </c>
      <c r="AR7" s="293" t="s">
        <v>41</v>
      </c>
      <c r="AS7" s="293" t="s">
        <v>41</v>
      </c>
      <c r="AT7" s="293" t="s">
        <v>41</v>
      </c>
      <c r="AU7" s="293" t="s">
        <v>41</v>
      </c>
      <c r="AV7" s="293" t="s">
        <v>41</v>
      </c>
      <c r="AW7" s="293" t="s">
        <v>41</v>
      </c>
      <c r="AX7" s="293">
        <v>678</v>
      </c>
      <c r="AY7" s="293">
        <v>769</v>
      </c>
      <c r="AZ7" s="293">
        <v>858</v>
      </c>
      <c r="BA7" s="293">
        <v>829</v>
      </c>
      <c r="BB7" s="293" t="s">
        <v>41</v>
      </c>
      <c r="BC7" s="293" t="s">
        <v>41</v>
      </c>
      <c r="BD7" s="293" t="s">
        <v>41</v>
      </c>
      <c r="BE7" s="293" t="s">
        <v>41</v>
      </c>
      <c r="BF7" s="293" t="s">
        <v>41</v>
      </c>
      <c r="BG7" s="293" t="s">
        <v>41</v>
      </c>
      <c r="BH7" s="293" t="s">
        <v>41</v>
      </c>
      <c r="BI7" s="293" t="s">
        <v>41</v>
      </c>
      <c r="BJ7" s="293" t="s">
        <v>41</v>
      </c>
      <c r="BK7" s="293" t="s">
        <v>41</v>
      </c>
      <c r="BL7" s="293" t="s">
        <v>41</v>
      </c>
      <c r="BM7" s="293" t="s">
        <v>38</v>
      </c>
      <c r="BN7" s="293" t="s">
        <v>38</v>
      </c>
      <c r="BO7" s="293" t="s">
        <v>38</v>
      </c>
      <c r="BP7" s="293" t="s">
        <v>38</v>
      </c>
      <c r="BQ7" s="293" t="s">
        <v>38</v>
      </c>
      <c r="BR7" s="293" t="s">
        <v>38</v>
      </c>
      <c r="BS7" s="293" t="s">
        <v>38</v>
      </c>
      <c r="BT7" s="293" t="s">
        <v>38</v>
      </c>
      <c r="BU7" s="293" t="s">
        <v>38</v>
      </c>
      <c r="BV7" s="293" t="s">
        <v>38</v>
      </c>
      <c r="BW7" s="293" t="s">
        <v>38</v>
      </c>
      <c r="BX7" s="293" t="s">
        <v>38</v>
      </c>
      <c r="BY7" s="293" t="s">
        <v>38</v>
      </c>
      <c r="BZ7" s="293" t="s">
        <v>38</v>
      </c>
      <c r="CA7" s="293" t="s">
        <v>38</v>
      </c>
      <c r="CB7" s="293" t="s">
        <v>38</v>
      </c>
      <c r="CC7" s="293" t="s">
        <v>38</v>
      </c>
      <c r="CD7" s="293" t="s">
        <v>38</v>
      </c>
      <c r="CE7" s="293" t="s">
        <v>38</v>
      </c>
      <c r="CF7" s="293" t="s">
        <v>38</v>
      </c>
      <c r="CG7" s="293" t="s">
        <v>38</v>
      </c>
      <c r="CH7" s="293" t="s">
        <v>41</v>
      </c>
      <c r="CI7" s="293" t="s">
        <v>41</v>
      </c>
      <c r="CJ7" s="293" t="s">
        <v>41</v>
      </c>
      <c r="CK7" s="293" t="s">
        <v>41</v>
      </c>
      <c r="CL7" s="293" t="s">
        <v>41</v>
      </c>
      <c r="CM7" s="293" t="s">
        <v>41</v>
      </c>
      <c r="CN7" s="293">
        <v>194</v>
      </c>
      <c r="CO7" s="293">
        <v>224</v>
      </c>
      <c r="CP7" s="293">
        <v>240</v>
      </c>
      <c r="CQ7" s="293">
        <v>248</v>
      </c>
      <c r="CR7" s="293" t="s">
        <v>41</v>
      </c>
      <c r="CS7" s="293" t="s">
        <v>41</v>
      </c>
      <c r="CT7" s="293" t="s">
        <v>41</v>
      </c>
      <c r="CU7" s="293" t="s">
        <v>41</v>
      </c>
      <c r="CV7" s="293" t="s">
        <v>41</v>
      </c>
      <c r="CW7" s="293" t="s">
        <v>41</v>
      </c>
      <c r="CX7" s="293" t="s">
        <v>41</v>
      </c>
      <c r="CY7" s="293" t="s">
        <v>41</v>
      </c>
      <c r="CZ7" s="293" t="s">
        <v>41</v>
      </c>
      <c r="DA7" s="293" t="s">
        <v>41</v>
      </c>
      <c r="DB7" s="293" t="s">
        <v>41</v>
      </c>
      <c r="DC7" s="293" t="s">
        <v>41</v>
      </c>
      <c r="DD7" s="293" t="s">
        <v>41</v>
      </c>
      <c r="DE7" s="293" t="s">
        <v>41</v>
      </c>
      <c r="DF7" s="293" t="s">
        <v>41</v>
      </c>
      <c r="DG7" s="293" t="s">
        <v>41</v>
      </c>
      <c r="DH7" s="293" t="s">
        <v>41</v>
      </c>
      <c r="DI7" s="293">
        <v>819</v>
      </c>
      <c r="DJ7" s="293">
        <v>844</v>
      </c>
      <c r="DK7" s="293">
        <v>889</v>
      </c>
      <c r="DL7" s="293">
        <v>806</v>
      </c>
      <c r="DM7" s="293" t="s">
        <v>41</v>
      </c>
      <c r="DN7" s="293" t="s">
        <v>41</v>
      </c>
      <c r="DO7" s="293" t="s">
        <v>41</v>
      </c>
      <c r="DP7" s="293" t="s">
        <v>41</v>
      </c>
      <c r="DQ7" s="293" t="s">
        <v>41</v>
      </c>
      <c r="DR7" s="293" t="s">
        <v>41</v>
      </c>
    </row>
    <row r="8" spans="1:125">
      <c r="A8" s="45" t="s">
        <v>497</v>
      </c>
      <c r="B8" s="293" t="s">
        <v>41</v>
      </c>
      <c r="C8" s="293" t="s">
        <v>41</v>
      </c>
      <c r="D8" s="293" t="s">
        <v>41</v>
      </c>
      <c r="E8" s="293" t="s">
        <v>41</v>
      </c>
      <c r="F8" s="293" t="s">
        <v>41</v>
      </c>
      <c r="G8" s="293" t="s">
        <v>41</v>
      </c>
      <c r="H8" s="293" t="s">
        <v>41</v>
      </c>
      <c r="I8" s="293" t="s">
        <v>41</v>
      </c>
      <c r="J8" s="293" t="s">
        <v>41</v>
      </c>
      <c r="K8" s="293" t="s">
        <v>41</v>
      </c>
      <c r="L8" s="293" t="s">
        <v>41</v>
      </c>
      <c r="M8" s="293" t="s">
        <v>41</v>
      </c>
      <c r="N8" s="293" t="s">
        <v>41</v>
      </c>
      <c r="O8" s="293" t="s">
        <v>41</v>
      </c>
      <c r="P8" s="293" t="s">
        <v>41</v>
      </c>
      <c r="Q8" s="293" t="s">
        <v>41</v>
      </c>
      <c r="R8" s="293" t="s">
        <v>41</v>
      </c>
      <c r="S8" s="293" t="s">
        <v>41</v>
      </c>
      <c r="T8" s="293" t="s">
        <v>41</v>
      </c>
      <c r="U8" s="293" t="s">
        <v>41</v>
      </c>
      <c r="V8" s="293" t="s">
        <v>41</v>
      </c>
      <c r="W8" s="293" t="s">
        <v>41</v>
      </c>
      <c r="X8" s="293" t="s">
        <v>41</v>
      </c>
      <c r="Y8" s="293" t="s">
        <v>41</v>
      </c>
      <c r="Z8" s="293" t="s">
        <v>41</v>
      </c>
      <c r="AA8" s="293" t="s">
        <v>41</v>
      </c>
      <c r="AB8" s="293" t="s">
        <v>41</v>
      </c>
      <c r="AC8" s="293" t="s">
        <v>41</v>
      </c>
      <c r="AD8" s="293" t="s">
        <v>41</v>
      </c>
      <c r="AE8" s="293" t="s">
        <v>41</v>
      </c>
      <c r="AF8" s="293" t="s">
        <v>41</v>
      </c>
      <c r="AG8" s="293" t="s">
        <v>41</v>
      </c>
      <c r="AH8" s="293" t="s">
        <v>41</v>
      </c>
      <c r="AI8" s="293" t="s">
        <v>41</v>
      </c>
      <c r="AJ8" s="293" t="s">
        <v>41</v>
      </c>
      <c r="AK8" s="293" t="s">
        <v>41</v>
      </c>
      <c r="AL8" s="293" t="s">
        <v>41</v>
      </c>
      <c r="AM8" s="293" t="s">
        <v>41</v>
      </c>
      <c r="AN8" s="293" t="s">
        <v>41</v>
      </c>
      <c r="AO8" s="293" t="s">
        <v>41</v>
      </c>
      <c r="AP8" s="293" t="s">
        <v>41</v>
      </c>
      <c r="AQ8" s="293" t="s">
        <v>41</v>
      </c>
      <c r="AR8" s="293" t="s">
        <v>41</v>
      </c>
      <c r="AS8" s="293" t="s">
        <v>41</v>
      </c>
      <c r="AT8" s="293" t="s">
        <v>41</v>
      </c>
      <c r="AU8" s="293" t="s">
        <v>41</v>
      </c>
      <c r="AV8" s="293" t="s">
        <v>41</v>
      </c>
      <c r="AW8" s="293" t="s">
        <v>41</v>
      </c>
      <c r="AX8" s="293" t="s">
        <v>41</v>
      </c>
      <c r="AY8" s="293" t="s">
        <v>41</v>
      </c>
      <c r="AZ8" s="293" t="s">
        <v>41</v>
      </c>
      <c r="BA8" s="293" t="s">
        <v>41</v>
      </c>
      <c r="BB8" s="293" t="s">
        <v>41</v>
      </c>
      <c r="BC8" s="293" t="s">
        <v>41</v>
      </c>
      <c r="BD8" s="293" t="s">
        <v>41</v>
      </c>
      <c r="BE8" s="293" t="s">
        <v>41</v>
      </c>
      <c r="BF8" s="293" t="s">
        <v>41</v>
      </c>
      <c r="BG8" s="293" t="s">
        <v>41</v>
      </c>
      <c r="BH8" s="293" t="s">
        <v>41</v>
      </c>
      <c r="BI8" s="293" t="s">
        <v>41</v>
      </c>
      <c r="BJ8" s="293" t="s">
        <v>41</v>
      </c>
      <c r="BK8" s="293" t="s">
        <v>41</v>
      </c>
      <c r="BL8" s="293" t="s">
        <v>41</v>
      </c>
      <c r="BM8" s="293" t="s">
        <v>38</v>
      </c>
      <c r="BN8" s="293" t="s">
        <v>38</v>
      </c>
      <c r="BO8" s="293" t="s">
        <v>38</v>
      </c>
      <c r="BP8" s="293" t="s">
        <v>38</v>
      </c>
      <c r="BQ8" s="293" t="s">
        <v>38</v>
      </c>
      <c r="BR8" s="293" t="s">
        <v>38</v>
      </c>
      <c r="BS8" s="293" t="s">
        <v>38</v>
      </c>
      <c r="BT8" s="293" t="s">
        <v>38</v>
      </c>
      <c r="BU8" s="293" t="s">
        <v>38</v>
      </c>
      <c r="BV8" s="293" t="s">
        <v>38</v>
      </c>
      <c r="BW8" s="293" t="s">
        <v>38</v>
      </c>
      <c r="BX8" s="293" t="s">
        <v>38</v>
      </c>
      <c r="BY8" s="293" t="s">
        <v>38</v>
      </c>
      <c r="BZ8" s="293" t="s">
        <v>38</v>
      </c>
      <c r="CA8" s="293" t="s">
        <v>38</v>
      </c>
      <c r="CB8" s="293" t="s">
        <v>38</v>
      </c>
      <c r="CC8" s="293" t="s">
        <v>38</v>
      </c>
      <c r="CD8" s="293" t="s">
        <v>38</v>
      </c>
      <c r="CE8" s="293" t="s">
        <v>38</v>
      </c>
      <c r="CF8" s="293" t="s">
        <v>38</v>
      </c>
      <c r="CG8" s="293" t="s">
        <v>38</v>
      </c>
      <c r="CH8" s="293" t="s">
        <v>41</v>
      </c>
      <c r="CI8" s="293" t="s">
        <v>41</v>
      </c>
      <c r="CJ8" s="293" t="s">
        <v>41</v>
      </c>
      <c r="CK8" s="293" t="s">
        <v>41</v>
      </c>
      <c r="CL8" s="293" t="s">
        <v>41</v>
      </c>
      <c r="CM8" s="293" t="s">
        <v>41</v>
      </c>
      <c r="CN8" s="293" t="s">
        <v>41</v>
      </c>
      <c r="CO8" s="293" t="s">
        <v>41</v>
      </c>
      <c r="CP8" s="293" t="s">
        <v>41</v>
      </c>
      <c r="CQ8" s="293" t="s">
        <v>41</v>
      </c>
      <c r="CR8" s="293" t="s">
        <v>41</v>
      </c>
      <c r="CS8" s="293" t="s">
        <v>41</v>
      </c>
      <c r="CT8" s="293" t="s">
        <v>41</v>
      </c>
      <c r="CU8" s="293" t="s">
        <v>41</v>
      </c>
      <c r="CV8" s="293" t="s">
        <v>41</v>
      </c>
      <c r="CW8" s="293" t="s">
        <v>41</v>
      </c>
      <c r="CX8" s="293" t="s">
        <v>41</v>
      </c>
      <c r="CY8" s="293" t="s">
        <v>41</v>
      </c>
      <c r="CZ8" s="293" t="s">
        <v>41</v>
      </c>
      <c r="DA8" s="293" t="s">
        <v>41</v>
      </c>
      <c r="DB8" s="293" t="s">
        <v>41</v>
      </c>
      <c r="DC8" s="293" t="s">
        <v>41</v>
      </c>
      <c r="DD8" s="293" t="s">
        <v>41</v>
      </c>
      <c r="DE8" s="293" t="s">
        <v>41</v>
      </c>
      <c r="DF8" s="293" t="s">
        <v>41</v>
      </c>
      <c r="DG8" s="293" t="s">
        <v>41</v>
      </c>
      <c r="DH8" s="293" t="s">
        <v>41</v>
      </c>
      <c r="DI8" s="293" t="s">
        <v>41</v>
      </c>
      <c r="DJ8" s="293" t="s">
        <v>41</v>
      </c>
      <c r="DK8" s="293" t="s">
        <v>41</v>
      </c>
      <c r="DL8" s="293" t="s">
        <v>41</v>
      </c>
      <c r="DM8" s="293" t="s">
        <v>41</v>
      </c>
      <c r="DN8" s="293" t="s">
        <v>41</v>
      </c>
      <c r="DO8" s="293" t="s">
        <v>41</v>
      </c>
      <c r="DP8" s="293" t="s">
        <v>41</v>
      </c>
      <c r="DQ8" s="293" t="s">
        <v>41</v>
      </c>
      <c r="DR8" s="293" t="s">
        <v>41</v>
      </c>
    </row>
    <row r="9" spans="1:125">
      <c r="A9" s="13" t="s">
        <v>37</v>
      </c>
      <c r="B9" s="293">
        <v>871</v>
      </c>
      <c r="C9" s="293">
        <v>864</v>
      </c>
      <c r="D9" s="293">
        <v>883</v>
      </c>
      <c r="E9" s="293">
        <v>904</v>
      </c>
      <c r="F9" s="293">
        <v>1099</v>
      </c>
      <c r="G9" s="293">
        <v>1128</v>
      </c>
      <c r="H9" s="293">
        <v>1254</v>
      </c>
      <c r="I9" s="293">
        <v>1337</v>
      </c>
      <c r="J9" s="293">
        <v>1439</v>
      </c>
      <c r="K9" s="293">
        <v>1411</v>
      </c>
      <c r="L9" s="293" t="s">
        <v>41</v>
      </c>
      <c r="M9" s="293" t="s">
        <v>41</v>
      </c>
      <c r="N9" s="293" t="s">
        <v>41</v>
      </c>
      <c r="O9" s="293" t="s">
        <v>41</v>
      </c>
      <c r="P9" s="293" t="s">
        <v>41</v>
      </c>
      <c r="Q9" s="293" t="s">
        <v>41</v>
      </c>
      <c r="R9" s="293" t="s">
        <v>41</v>
      </c>
      <c r="S9" s="293" t="s">
        <v>41</v>
      </c>
      <c r="T9" s="293" t="s">
        <v>41</v>
      </c>
      <c r="U9" s="293" t="s">
        <v>41</v>
      </c>
      <c r="V9" s="293" t="s">
        <v>41</v>
      </c>
      <c r="W9" s="293">
        <v>220</v>
      </c>
      <c r="X9" s="293">
        <v>218</v>
      </c>
      <c r="Y9" s="293">
        <v>225</v>
      </c>
      <c r="Z9" s="293">
        <v>232</v>
      </c>
      <c r="AA9" s="293">
        <v>251</v>
      </c>
      <c r="AB9" s="293">
        <v>264</v>
      </c>
      <c r="AC9" s="293">
        <v>272</v>
      </c>
      <c r="AD9" s="293">
        <v>287</v>
      </c>
      <c r="AE9" s="293">
        <v>301</v>
      </c>
      <c r="AF9" s="293">
        <v>310</v>
      </c>
      <c r="AG9" s="293" t="s">
        <v>41</v>
      </c>
      <c r="AH9" s="293" t="s">
        <v>41</v>
      </c>
      <c r="AI9" s="293" t="s">
        <v>41</v>
      </c>
      <c r="AJ9" s="293" t="s">
        <v>41</v>
      </c>
      <c r="AK9" s="293" t="s">
        <v>41</v>
      </c>
      <c r="AL9" s="293" t="s">
        <v>41</v>
      </c>
      <c r="AM9" s="293" t="s">
        <v>41</v>
      </c>
      <c r="AN9" s="293" t="s">
        <v>41</v>
      </c>
      <c r="AO9" s="293" t="s">
        <v>41</v>
      </c>
      <c r="AP9" s="293" t="s">
        <v>41</v>
      </c>
      <c r="AQ9" s="293" t="s">
        <v>41</v>
      </c>
      <c r="AR9" s="293">
        <v>245</v>
      </c>
      <c r="AS9" s="293">
        <v>247</v>
      </c>
      <c r="AT9" s="293">
        <v>247</v>
      </c>
      <c r="AU9" s="293">
        <v>249</v>
      </c>
      <c r="AV9" s="293">
        <v>385</v>
      </c>
      <c r="AW9" s="293">
        <v>382</v>
      </c>
      <c r="AX9" s="293">
        <v>443</v>
      </c>
      <c r="AY9" s="293">
        <v>485</v>
      </c>
      <c r="AZ9" s="293">
        <v>538</v>
      </c>
      <c r="BA9" s="293">
        <v>490</v>
      </c>
      <c r="BB9" s="293" t="s">
        <v>41</v>
      </c>
      <c r="BC9" s="293" t="s">
        <v>41</v>
      </c>
      <c r="BD9" s="293" t="s">
        <v>41</v>
      </c>
      <c r="BE9" s="293" t="s">
        <v>41</v>
      </c>
      <c r="BF9" s="293" t="s">
        <v>41</v>
      </c>
      <c r="BG9" s="293" t="s">
        <v>41</v>
      </c>
      <c r="BH9" s="293" t="s">
        <v>41</v>
      </c>
      <c r="BI9" s="293" t="s">
        <v>41</v>
      </c>
      <c r="BJ9" s="293" t="s">
        <v>41</v>
      </c>
      <c r="BK9" s="293" t="s">
        <v>41</v>
      </c>
      <c r="BL9" s="293" t="s">
        <v>41</v>
      </c>
      <c r="BM9" s="293" t="s">
        <v>38</v>
      </c>
      <c r="BN9" s="293" t="s">
        <v>38</v>
      </c>
      <c r="BO9" s="293" t="s">
        <v>38</v>
      </c>
      <c r="BP9" s="293" t="s">
        <v>38</v>
      </c>
      <c r="BQ9" s="293" t="s">
        <v>38</v>
      </c>
      <c r="BR9" s="293" t="s">
        <v>38</v>
      </c>
      <c r="BS9" s="293">
        <v>4</v>
      </c>
      <c r="BT9" s="293">
        <v>8</v>
      </c>
      <c r="BU9" s="293">
        <v>8</v>
      </c>
      <c r="BV9" s="293">
        <v>8</v>
      </c>
      <c r="BW9" s="293" t="s">
        <v>41</v>
      </c>
      <c r="BX9" s="293" t="s">
        <v>41</v>
      </c>
      <c r="BY9" s="293" t="s">
        <v>41</v>
      </c>
      <c r="BZ9" s="293" t="s">
        <v>41</v>
      </c>
      <c r="CA9" s="293" t="s">
        <v>7</v>
      </c>
      <c r="CB9" s="293" t="s">
        <v>41</v>
      </c>
      <c r="CC9" s="293" t="s">
        <v>41</v>
      </c>
      <c r="CD9" s="293" t="s">
        <v>41</v>
      </c>
      <c r="CE9" s="293" t="s">
        <v>41</v>
      </c>
      <c r="CF9" s="293" t="s">
        <v>41</v>
      </c>
      <c r="CG9" s="293" t="s">
        <v>41</v>
      </c>
      <c r="CH9" s="293">
        <v>406</v>
      </c>
      <c r="CI9" s="293">
        <v>398</v>
      </c>
      <c r="CJ9" s="293">
        <v>410</v>
      </c>
      <c r="CK9" s="293">
        <v>422</v>
      </c>
      <c r="CL9" s="293">
        <v>463</v>
      </c>
      <c r="CM9" s="293">
        <v>482</v>
      </c>
      <c r="CN9" s="293">
        <v>534</v>
      </c>
      <c r="CO9" s="293">
        <v>558</v>
      </c>
      <c r="CP9" s="293">
        <v>592</v>
      </c>
      <c r="CQ9" s="293">
        <v>603</v>
      </c>
      <c r="CR9" s="293" t="s">
        <v>41</v>
      </c>
      <c r="CS9" s="293" t="s">
        <v>41</v>
      </c>
      <c r="CT9" s="293" t="s">
        <v>41</v>
      </c>
      <c r="CU9" s="293" t="s">
        <v>41</v>
      </c>
      <c r="CV9" s="293" t="s">
        <v>41</v>
      </c>
      <c r="CW9" s="293" t="s">
        <v>41</v>
      </c>
      <c r="CX9" s="293" t="s">
        <v>41</v>
      </c>
      <c r="CY9" s="293" t="s">
        <v>41</v>
      </c>
      <c r="CZ9" s="293" t="s">
        <v>41</v>
      </c>
      <c r="DA9" s="293" t="s">
        <v>41</v>
      </c>
      <c r="DB9" s="293" t="s">
        <v>41</v>
      </c>
      <c r="DC9" s="293">
        <v>17</v>
      </c>
      <c r="DD9" s="293">
        <v>16</v>
      </c>
      <c r="DE9" s="293">
        <v>16</v>
      </c>
      <c r="DF9" s="293">
        <v>17</v>
      </c>
      <c r="DG9" s="293">
        <v>20</v>
      </c>
      <c r="DH9" s="293">
        <v>20</v>
      </c>
      <c r="DI9" s="293">
        <v>21</v>
      </c>
      <c r="DJ9" s="293">
        <v>22</v>
      </c>
      <c r="DK9" s="293">
        <v>23</v>
      </c>
      <c r="DL9" s="293">
        <v>22</v>
      </c>
      <c r="DM9" s="293" t="s">
        <v>41</v>
      </c>
      <c r="DN9" s="293" t="s">
        <v>41</v>
      </c>
      <c r="DO9" s="293" t="s">
        <v>41</v>
      </c>
      <c r="DP9" s="293" t="s">
        <v>41</v>
      </c>
      <c r="DQ9" s="293" t="s">
        <v>41</v>
      </c>
      <c r="DR9" s="293" t="s">
        <v>41</v>
      </c>
    </row>
    <row r="10" spans="1:125">
      <c r="A10" s="45" t="s">
        <v>496</v>
      </c>
      <c r="B10" s="293" t="s">
        <v>41</v>
      </c>
      <c r="C10" s="293" t="s">
        <v>41</v>
      </c>
      <c r="D10" s="293" t="s">
        <v>41</v>
      </c>
      <c r="E10" s="293" t="s">
        <v>41</v>
      </c>
      <c r="F10" s="293" t="s">
        <v>41</v>
      </c>
      <c r="G10" s="293" t="s">
        <v>41</v>
      </c>
      <c r="H10" s="293" t="s">
        <v>94</v>
      </c>
      <c r="I10" s="293" t="s">
        <v>93</v>
      </c>
      <c r="J10" s="293" t="s">
        <v>92</v>
      </c>
      <c r="K10" s="293" t="s">
        <v>91</v>
      </c>
      <c r="L10" s="293" t="s">
        <v>41</v>
      </c>
      <c r="M10" s="293" t="s">
        <v>41</v>
      </c>
      <c r="N10" s="293" t="s">
        <v>41</v>
      </c>
      <c r="O10" s="293" t="s">
        <v>41</v>
      </c>
      <c r="P10" s="293" t="s">
        <v>41</v>
      </c>
      <c r="Q10" s="293" t="s">
        <v>41</v>
      </c>
      <c r="R10" s="293" t="s">
        <v>41</v>
      </c>
      <c r="S10" s="293" t="s">
        <v>41</v>
      </c>
      <c r="T10" s="293" t="s">
        <v>41</v>
      </c>
      <c r="U10" s="293" t="s">
        <v>41</v>
      </c>
      <c r="V10" s="293" t="s">
        <v>41</v>
      </c>
      <c r="W10" s="293" t="s">
        <v>41</v>
      </c>
      <c r="X10" s="293" t="s">
        <v>41</v>
      </c>
      <c r="Y10" s="293" t="s">
        <v>41</v>
      </c>
      <c r="Z10" s="293" t="s">
        <v>41</v>
      </c>
      <c r="AA10" s="293" t="s">
        <v>41</v>
      </c>
      <c r="AB10" s="293" t="s">
        <v>41</v>
      </c>
      <c r="AC10" s="293" t="s">
        <v>90</v>
      </c>
      <c r="AD10" s="293" t="s">
        <v>89</v>
      </c>
      <c r="AE10" s="293" t="s">
        <v>88</v>
      </c>
      <c r="AF10" s="293" t="s">
        <v>87</v>
      </c>
      <c r="AG10" s="293" t="s">
        <v>41</v>
      </c>
      <c r="AH10" s="293" t="s">
        <v>41</v>
      </c>
      <c r="AI10" s="293" t="s">
        <v>41</v>
      </c>
      <c r="AJ10" s="293" t="s">
        <v>41</v>
      </c>
      <c r="AK10" s="293" t="s">
        <v>41</v>
      </c>
      <c r="AL10" s="293" t="s">
        <v>41</v>
      </c>
      <c r="AM10" s="293" t="s">
        <v>41</v>
      </c>
      <c r="AN10" s="293" t="s">
        <v>41</v>
      </c>
      <c r="AO10" s="293" t="s">
        <v>41</v>
      </c>
      <c r="AP10" s="293" t="s">
        <v>41</v>
      </c>
      <c r="AQ10" s="293" t="s">
        <v>41</v>
      </c>
      <c r="AR10" s="293" t="s">
        <v>41</v>
      </c>
      <c r="AS10" s="293" t="s">
        <v>41</v>
      </c>
      <c r="AT10" s="293" t="s">
        <v>41</v>
      </c>
      <c r="AU10" s="293" t="s">
        <v>41</v>
      </c>
      <c r="AV10" s="293" t="s">
        <v>41</v>
      </c>
      <c r="AW10" s="293" t="s">
        <v>41</v>
      </c>
      <c r="AX10" s="293" t="s">
        <v>86</v>
      </c>
      <c r="AY10" s="293" t="s">
        <v>85</v>
      </c>
      <c r="AZ10" s="293" t="s">
        <v>84</v>
      </c>
      <c r="BA10" s="293" t="s">
        <v>83</v>
      </c>
      <c r="BB10" s="293" t="s">
        <v>41</v>
      </c>
      <c r="BC10" s="293" t="s">
        <v>41</v>
      </c>
      <c r="BD10" s="293" t="s">
        <v>41</v>
      </c>
      <c r="BE10" s="293" t="s">
        <v>41</v>
      </c>
      <c r="BF10" s="293" t="s">
        <v>41</v>
      </c>
      <c r="BG10" s="293" t="s">
        <v>41</v>
      </c>
      <c r="BH10" s="293" t="s">
        <v>41</v>
      </c>
      <c r="BI10" s="293" t="s">
        <v>41</v>
      </c>
      <c r="BJ10" s="293" t="s">
        <v>41</v>
      </c>
      <c r="BK10" s="293" t="s">
        <v>41</v>
      </c>
      <c r="BL10" s="293" t="s">
        <v>41</v>
      </c>
      <c r="BM10" s="293" t="s">
        <v>38</v>
      </c>
      <c r="BN10" s="293" t="s">
        <v>38</v>
      </c>
      <c r="BO10" s="293" t="s">
        <v>38</v>
      </c>
      <c r="BP10" s="293" t="s">
        <v>38</v>
      </c>
      <c r="BQ10" s="293" t="s">
        <v>38</v>
      </c>
      <c r="BR10" s="293" t="s">
        <v>38</v>
      </c>
      <c r="BS10" s="293" t="s">
        <v>38</v>
      </c>
      <c r="BT10" s="293" t="s">
        <v>38</v>
      </c>
      <c r="BU10" s="293" t="s">
        <v>38</v>
      </c>
      <c r="BV10" s="293" t="s">
        <v>38</v>
      </c>
      <c r="BW10" s="293" t="s">
        <v>38</v>
      </c>
      <c r="BX10" s="293" t="s">
        <v>38</v>
      </c>
      <c r="BY10" s="293" t="s">
        <v>38</v>
      </c>
      <c r="BZ10" s="293" t="s">
        <v>38</v>
      </c>
      <c r="CA10" s="293" t="s">
        <v>38</v>
      </c>
      <c r="CB10" s="293" t="s">
        <v>38</v>
      </c>
      <c r="CC10" s="293" t="s">
        <v>38</v>
      </c>
      <c r="CD10" s="293" t="s">
        <v>38</v>
      </c>
      <c r="CE10" s="293" t="s">
        <v>38</v>
      </c>
      <c r="CF10" s="293" t="s">
        <v>38</v>
      </c>
      <c r="CG10" s="293" t="s">
        <v>38</v>
      </c>
      <c r="CH10" s="293" t="s">
        <v>41</v>
      </c>
      <c r="CI10" s="293" t="s">
        <v>41</v>
      </c>
      <c r="CJ10" s="293" t="s">
        <v>41</v>
      </c>
      <c r="CK10" s="293" t="s">
        <v>41</v>
      </c>
      <c r="CL10" s="293" t="s">
        <v>41</v>
      </c>
      <c r="CM10" s="293" t="s">
        <v>41</v>
      </c>
      <c r="CN10" s="293">
        <v>90</v>
      </c>
      <c r="CO10" s="293">
        <v>95</v>
      </c>
      <c r="CP10" s="293">
        <v>98</v>
      </c>
      <c r="CQ10" s="293">
        <v>100</v>
      </c>
      <c r="CR10" s="293" t="s">
        <v>41</v>
      </c>
      <c r="CS10" s="293" t="s">
        <v>41</v>
      </c>
      <c r="CT10" s="293" t="s">
        <v>41</v>
      </c>
      <c r="CU10" s="293" t="s">
        <v>41</v>
      </c>
      <c r="CV10" s="293" t="s">
        <v>41</v>
      </c>
      <c r="CW10" s="293" t="s">
        <v>41</v>
      </c>
      <c r="CX10" s="293" t="s">
        <v>41</v>
      </c>
      <c r="CY10" s="293" t="s">
        <v>41</v>
      </c>
      <c r="CZ10" s="293" t="s">
        <v>41</v>
      </c>
      <c r="DA10" s="293" t="s">
        <v>41</v>
      </c>
      <c r="DB10" s="293" t="s">
        <v>41</v>
      </c>
      <c r="DC10" s="293" t="s">
        <v>41</v>
      </c>
      <c r="DD10" s="293" t="s">
        <v>41</v>
      </c>
      <c r="DE10" s="293" t="s">
        <v>41</v>
      </c>
      <c r="DF10" s="293" t="s">
        <v>41</v>
      </c>
      <c r="DG10" s="293" t="s">
        <v>41</v>
      </c>
      <c r="DH10" s="293" t="s">
        <v>41</v>
      </c>
      <c r="DI10" s="293" t="s">
        <v>82</v>
      </c>
      <c r="DJ10" s="293" t="s">
        <v>81</v>
      </c>
      <c r="DK10" s="293" t="s">
        <v>80</v>
      </c>
      <c r="DL10" s="293" t="s">
        <v>79</v>
      </c>
      <c r="DM10" s="293" t="s">
        <v>41</v>
      </c>
      <c r="DN10" s="293" t="s">
        <v>41</v>
      </c>
      <c r="DO10" s="293" t="s">
        <v>41</v>
      </c>
      <c r="DP10" s="293" t="s">
        <v>41</v>
      </c>
      <c r="DQ10" s="293" t="s">
        <v>41</v>
      </c>
      <c r="DR10" s="293" t="s">
        <v>41</v>
      </c>
    </row>
    <row r="11" spans="1:125">
      <c r="A11" s="45" t="s">
        <v>134</v>
      </c>
      <c r="B11" s="293" t="s">
        <v>41</v>
      </c>
      <c r="C11" s="293" t="s">
        <v>41</v>
      </c>
      <c r="D11" s="293" t="s">
        <v>41</v>
      </c>
      <c r="E11" s="293" t="s">
        <v>41</v>
      </c>
      <c r="F11" s="293" t="s">
        <v>41</v>
      </c>
      <c r="G11" s="293" t="s">
        <v>41</v>
      </c>
      <c r="H11" s="293">
        <v>19</v>
      </c>
      <c r="I11" s="293">
        <v>19</v>
      </c>
      <c r="J11" s="293">
        <v>19</v>
      </c>
      <c r="K11" s="293">
        <v>17</v>
      </c>
      <c r="L11" s="293" t="s">
        <v>41</v>
      </c>
      <c r="M11" s="293" t="s">
        <v>41</v>
      </c>
      <c r="N11" s="293" t="s">
        <v>41</v>
      </c>
      <c r="O11" s="293" t="s">
        <v>41</v>
      </c>
      <c r="P11" s="293" t="s">
        <v>41</v>
      </c>
      <c r="Q11" s="293" t="s">
        <v>41</v>
      </c>
      <c r="R11" s="293" t="s">
        <v>41</v>
      </c>
      <c r="S11" s="293" t="s">
        <v>41</v>
      </c>
      <c r="T11" s="293" t="s">
        <v>41</v>
      </c>
      <c r="U11" s="293" t="s">
        <v>41</v>
      </c>
      <c r="V11" s="293" t="s">
        <v>41</v>
      </c>
      <c r="W11" s="293" t="s">
        <v>41</v>
      </c>
      <c r="X11" s="293" t="s">
        <v>41</v>
      </c>
      <c r="Y11" s="293" t="s">
        <v>41</v>
      </c>
      <c r="Z11" s="293" t="s">
        <v>41</v>
      </c>
      <c r="AA11" s="293" t="s">
        <v>41</v>
      </c>
      <c r="AB11" s="293" t="s">
        <v>41</v>
      </c>
      <c r="AC11" s="293" t="s">
        <v>41</v>
      </c>
      <c r="AD11" s="293" t="s">
        <v>41</v>
      </c>
      <c r="AE11" s="293" t="s">
        <v>41</v>
      </c>
      <c r="AF11" s="293" t="s">
        <v>41</v>
      </c>
      <c r="AG11" s="293" t="s">
        <v>41</v>
      </c>
      <c r="AH11" s="293" t="s">
        <v>41</v>
      </c>
      <c r="AI11" s="293" t="s">
        <v>41</v>
      </c>
      <c r="AJ11" s="293" t="s">
        <v>41</v>
      </c>
      <c r="AK11" s="293" t="s">
        <v>41</v>
      </c>
      <c r="AL11" s="293" t="s">
        <v>41</v>
      </c>
      <c r="AM11" s="293" t="s">
        <v>41</v>
      </c>
      <c r="AN11" s="293" t="s">
        <v>41</v>
      </c>
      <c r="AO11" s="293" t="s">
        <v>41</v>
      </c>
      <c r="AP11" s="293" t="s">
        <v>41</v>
      </c>
      <c r="AQ11" s="293" t="s">
        <v>41</v>
      </c>
      <c r="AR11" s="293" t="s">
        <v>41</v>
      </c>
      <c r="AS11" s="293" t="s">
        <v>41</v>
      </c>
      <c r="AT11" s="293" t="s">
        <v>41</v>
      </c>
      <c r="AU11" s="293" t="s">
        <v>41</v>
      </c>
      <c r="AV11" s="293" t="s">
        <v>41</v>
      </c>
      <c r="AW11" s="293" t="s">
        <v>41</v>
      </c>
      <c r="AX11" s="293" t="s">
        <v>41</v>
      </c>
      <c r="AY11" s="293" t="s">
        <v>41</v>
      </c>
      <c r="AZ11" s="293" t="s">
        <v>41</v>
      </c>
      <c r="BA11" s="293" t="s">
        <v>41</v>
      </c>
      <c r="BB11" s="293" t="s">
        <v>41</v>
      </c>
      <c r="BC11" s="293" t="s">
        <v>41</v>
      </c>
      <c r="BD11" s="293" t="s">
        <v>41</v>
      </c>
      <c r="BE11" s="293" t="s">
        <v>41</v>
      </c>
      <c r="BF11" s="293" t="s">
        <v>41</v>
      </c>
      <c r="BG11" s="293" t="s">
        <v>41</v>
      </c>
      <c r="BH11" s="293" t="s">
        <v>41</v>
      </c>
      <c r="BI11" s="293" t="s">
        <v>41</v>
      </c>
      <c r="BJ11" s="293" t="s">
        <v>41</v>
      </c>
      <c r="BK11" s="293" t="s">
        <v>41</v>
      </c>
      <c r="BL11" s="293" t="s">
        <v>41</v>
      </c>
      <c r="BM11" s="293" t="s">
        <v>41</v>
      </c>
      <c r="BN11" s="293" t="s">
        <v>41</v>
      </c>
      <c r="BO11" s="293" t="s">
        <v>41</v>
      </c>
      <c r="BP11" s="293" t="s">
        <v>41</v>
      </c>
      <c r="BQ11" s="293" t="s">
        <v>41</v>
      </c>
      <c r="BR11" s="293" t="s">
        <v>41</v>
      </c>
      <c r="BS11" s="293" t="s">
        <v>41</v>
      </c>
      <c r="BT11" s="293" t="s">
        <v>41</v>
      </c>
      <c r="BU11" s="293" t="s">
        <v>41</v>
      </c>
      <c r="BV11" s="293" t="s">
        <v>41</v>
      </c>
      <c r="BW11" s="293" t="s">
        <v>41</v>
      </c>
      <c r="BX11" s="293" t="s">
        <v>41</v>
      </c>
      <c r="BY11" s="293" t="s">
        <v>41</v>
      </c>
      <c r="BZ11" s="293" t="s">
        <v>41</v>
      </c>
      <c r="CA11" s="293" t="s">
        <v>7</v>
      </c>
      <c r="CB11" s="293" t="s">
        <v>41</v>
      </c>
      <c r="CC11" s="293" t="s">
        <v>41</v>
      </c>
      <c r="CD11" s="293" t="s">
        <v>41</v>
      </c>
      <c r="CE11" s="293" t="s">
        <v>41</v>
      </c>
      <c r="CF11" s="293" t="s">
        <v>41</v>
      </c>
      <c r="CG11" s="293" t="s">
        <v>41</v>
      </c>
      <c r="CH11" s="293" t="s">
        <v>41</v>
      </c>
      <c r="CI11" s="293" t="s">
        <v>41</v>
      </c>
      <c r="CJ11" s="293" t="s">
        <v>41</v>
      </c>
      <c r="CK11" s="293" t="s">
        <v>41</v>
      </c>
      <c r="CL11" s="293" t="s">
        <v>41</v>
      </c>
      <c r="CM11" s="293" t="s">
        <v>41</v>
      </c>
      <c r="CN11" s="293">
        <v>19</v>
      </c>
      <c r="CO11" s="293">
        <v>19</v>
      </c>
      <c r="CP11" s="293">
        <v>19</v>
      </c>
      <c r="CQ11" s="293">
        <v>17</v>
      </c>
      <c r="CR11" s="293" t="s">
        <v>41</v>
      </c>
      <c r="CS11" s="293" t="s">
        <v>41</v>
      </c>
      <c r="CT11" s="293" t="s">
        <v>41</v>
      </c>
      <c r="CU11" s="293" t="s">
        <v>41</v>
      </c>
      <c r="CV11" s="293" t="s">
        <v>41</v>
      </c>
      <c r="CW11" s="293" t="s">
        <v>41</v>
      </c>
      <c r="CX11" s="293" t="s">
        <v>41</v>
      </c>
      <c r="CY11" s="293" t="s">
        <v>41</v>
      </c>
      <c r="CZ11" s="293" t="s">
        <v>41</v>
      </c>
      <c r="DA11" s="293" t="s">
        <v>41</v>
      </c>
      <c r="DB11" s="293" t="s">
        <v>41</v>
      </c>
      <c r="DC11" s="293" t="s">
        <v>41</v>
      </c>
      <c r="DD11" s="293" t="s">
        <v>41</v>
      </c>
      <c r="DE11" s="293" t="s">
        <v>41</v>
      </c>
      <c r="DF11" s="293" t="s">
        <v>41</v>
      </c>
      <c r="DG11" s="293" t="s">
        <v>41</v>
      </c>
      <c r="DH11" s="293" t="s">
        <v>41</v>
      </c>
      <c r="DI11" s="293">
        <v>9</v>
      </c>
      <c r="DJ11" s="293">
        <v>9</v>
      </c>
      <c r="DK11" s="293">
        <v>9</v>
      </c>
      <c r="DL11" s="293">
        <v>8</v>
      </c>
      <c r="DM11" s="293" t="s">
        <v>41</v>
      </c>
      <c r="DN11" s="293" t="s">
        <v>41</v>
      </c>
      <c r="DO11" s="293" t="s">
        <v>41</v>
      </c>
      <c r="DP11" s="293" t="s">
        <v>41</v>
      </c>
      <c r="DQ11" s="293" t="s">
        <v>41</v>
      </c>
      <c r="DR11" s="293" t="s">
        <v>41</v>
      </c>
    </row>
    <row r="12" spans="1:125">
      <c r="A12" s="45" t="s">
        <v>10</v>
      </c>
      <c r="B12" s="293">
        <v>648</v>
      </c>
      <c r="C12" s="293">
        <v>661</v>
      </c>
      <c r="D12" s="293" t="s">
        <v>133</v>
      </c>
      <c r="E12" s="293" t="s">
        <v>132</v>
      </c>
      <c r="F12" s="293" t="s">
        <v>131</v>
      </c>
      <c r="G12" s="293" t="s">
        <v>130</v>
      </c>
      <c r="H12" s="293">
        <v>586</v>
      </c>
      <c r="I12" s="293">
        <v>617</v>
      </c>
      <c r="J12" s="293">
        <v>661</v>
      </c>
      <c r="K12" s="293">
        <v>627</v>
      </c>
      <c r="L12" s="293" t="s">
        <v>41</v>
      </c>
      <c r="M12" s="293" t="s">
        <v>41</v>
      </c>
      <c r="N12" s="293" t="s">
        <v>41</v>
      </c>
      <c r="O12" s="293" t="s">
        <v>41</v>
      </c>
      <c r="P12" s="293" t="s">
        <v>41</v>
      </c>
      <c r="Q12" s="293" t="s">
        <v>41</v>
      </c>
      <c r="R12" s="293" t="s">
        <v>41</v>
      </c>
      <c r="S12" s="293" t="s">
        <v>41</v>
      </c>
      <c r="T12" s="293" t="s">
        <v>41</v>
      </c>
      <c r="U12" s="293" t="s">
        <v>41</v>
      </c>
      <c r="V12" s="293" t="s">
        <v>41</v>
      </c>
      <c r="W12" s="293" t="s">
        <v>129</v>
      </c>
      <c r="X12" s="293" t="s">
        <v>129</v>
      </c>
      <c r="Y12" s="293" t="s">
        <v>129</v>
      </c>
      <c r="Z12" s="293" t="s">
        <v>129</v>
      </c>
      <c r="AA12" s="293" t="s">
        <v>129</v>
      </c>
      <c r="AB12" s="293" t="s">
        <v>129</v>
      </c>
      <c r="AC12" s="293">
        <v>11</v>
      </c>
      <c r="AD12" s="293">
        <v>7</v>
      </c>
      <c r="AE12" s="293">
        <v>9</v>
      </c>
      <c r="AF12" s="293">
        <v>10</v>
      </c>
      <c r="AG12" s="293" t="s">
        <v>41</v>
      </c>
      <c r="AH12" s="293" t="s">
        <v>41</v>
      </c>
      <c r="AI12" s="293" t="s">
        <v>41</v>
      </c>
      <c r="AJ12" s="293" t="s">
        <v>41</v>
      </c>
      <c r="AK12" s="293" t="s">
        <v>41</v>
      </c>
      <c r="AL12" s="293" t="s">
        <v>41</v>
      </c>
      <c r="AM12" s="293" t="s">
        <v>41</v>
      </c>
      <c r="AN12" s="293" t="s">
        <v>41</v>
      </c>
      <c r="AO12" s="293" t="s">
        <v>41</v>
      </c>
      <c r="AP12" s="293" t="s">
        <v>41</v>
      </c>
      <c r="AQ12" s="293" t="s">
        <v>41</v>
      </c>
      <c r="AR12" s="293" t="s">
        <v>128</v>
      </c>
      <c r="AS12" s="293" t="s">
        <v>127</v>
      </c>
      <c r="AT12" s="293" t="s">
        <v>126</v>
      </c>
      <c r="AU12" s="293" t="s">
        <v>125</v>
      </c>
      <c r="AV12" s="293" t="s">
        <v>124</v>
      </c>
      <c r="AW12" s="293" t="s">
        <v>123</v>
      </c>
      <c r="AX12" s="293">
        <v>521</v>
      </c>
      <c r="AY12" s="293">
        <v>548</v>
      </c>
      <c r="AZ12" s="293">
        <v>591</v>
      </c>
      <c r="BA12" s="293">
        <v>553</v>
      </c>
      <c r="BB12" s="293" t="s">
        <v>41</v>
      </c>
      <c r="BC12" s="293" t="s">
        <v>41</v>
      </c>
      <c r="BD12" s="293" t="s">
        <v>41</v>
      </c>
      <c r="BE12" s="293" t="s">
        <v>41</v>
      </c>
      <c r="BF12" s="293" t="s">
        <v>41</v>
      </c>
      <c r="BG12" s="293" t="s">
        <v>41</v>
      </c>
      <c r="BH12" s="293" t="s">
        <v>41</v>
      </c>
      <c r="BI12" s="293" t="s">
        <v>41</v>
      </c>
      <c r="BJ12" s="293" t="s">
        <v>41</v>
      </c>
      <c r="BK12" s="293" t="s">
        <v>41</v>
      </c>
      <c r="BL12" s="293" t="s">
        <v>41</v>
      </c>
      <c r="BM12" s="293" t="s">
        <v>38</v>
      </c>
      <c r="BN12" s="293" t="s">
        <v>38</v>
      </c>
      <c r="BO12" s="293" t="s">
        <v>38</v>
      </c>
      <c r="BP12" s="293" t="s">
        <v>38</v>
      </c>
      <c r="BQ12" s="293" t="s">
        <v>38</v>
      </c>
      <c r="BR12" s="293" t="s">
        <v>38</v>
      </c>
      <c r="BS12" s="293" t="s">
        <v>38</v>
      </c>
      <c r="BT12" s="293" t="s">
        <v>38</v>
      </c>
      <c r="BU12" s="293" t="s">
        <v>38</v>
      </c>
      <c r="BV12" s="293" t="s">
        <v>38</v>
      </c>
      <c r="BW12" s="293" t="s">
        <v>38</v>
      </c>
      <c r="BX12" s="293" t="s">
        <v>38</v>
      </c>
      <c r="BY12" s="293" t="s">
        <v>38</v>
      </c>
      <c r="BZ12" s="293" t="s">
        <v>38</v>
      </c>
      <c r="CA12" s="293" t="s">
        <v>38</v>
      </c>
      <c r="CB12" s="293" t="s">
        <v>38</v>
      </c>
      <c r="CC12" s="293" t="s">
        <v>38</v>
      </c>
      <c r="CD12" s="293" t="s">
        <v>38</v>
      </c>
      <c r="CE12" s="293" t="s">
        <v>38</v>
      </c>
      <c r="CF12" s="293" t="s">
        <v>38</v>
      </c>
      <c r="CG12" s="293" t="s">
        <v>38</v>
      </c>
      <c r="CH12" s="293">
        <v>45</v>
      </c>
      <c r="CI12" s="293">
        <v>46</v>
      </c>
      <c r="CJ12" s="293">
        <v>47</v>
      </c>
      <c r="CK12" s="293">
        <v>52</v>
      </c>
      <c r="CL12" s="293">
        <v>55</v>
      </c>
      <c r="CM12" s="293" t="s">
        <v>122</v>
      </c>
      <c r="CN12" s="293">
        <v>55</v>
      </c>
      <c r="CO12" s="293">
        <v>62</v>
      </c>
      <c r="CP12" s="293">
        <v>60</v>
      </c>
      <c r="CQ12" s="293">
        <v>64</v>
      </c>
      <c r="CR12" s="293" t="s">
        <v>41</v>
      </c>
      <c r="CS12" s="293" t="s">
        <v>41</v>
      </c>
      <c r="CT12" s="293" t="s">
        <v>41</v>
      </c>
      <c r="CU12" s="293" t="s">
        <v>41</v>
      </c>
      <c r="CV12" s="293" t="s">
        <v>41</v>
      </c>
      <c r="CW12" s="293" t="s">
        <v>41</v>
      </c>
      <c r="CX12" s="293" t="s">
        <v>41</v>
      </c>
      <c r="CY12" s="293" t="s">
        <v>41</v>
      </c>
      <c r="CZ12" s="293" t="s">
        <v>41</v>
      </c>
      <c r="DA12" s="293" t="s">
        <v>41</v>
      </c>
      <c r="DB12" s="293" t="s">
        <v>41</v>
      </c>
      <c r="DC12" s="293">
        <v>42</v>
      </c>
      <c r="DD12" s="293">
        <v>41</v>
      </c>
      <c r="DE12" s="293" t="s">
        <v>110</v>
      </c>
      <c r="DF12" s="293" t="s">
        <v>121</v>
      </c>
      <c r="DG12" s="293" t="s">
        <v>120</v>
      </c>
      <c r="DH12" s="293" t="s">
        <v>120</v>
      </c>
      <c r="DI12" s="293">
        <v>32</v>
      </c>
      <c r="DJ12" s="293">
        <v>32</v>
      </c>
      <c r="DK12" s="293">
        <v>34</v>
      </c>
      <c r="DL12" s="293">
        <v>31</v>
      </c>
      <c r="DM12" s="293" t="s">
        <v>41</v>
      </c>
      <c r="DN12" s="293" t="s">
        <v>41</v>
      </c>
      <c r="DO12" s="293" t="s">
        <v>41</v>
      </c>
      <c r="DP12" s="293" t="s">
        <v>41</v>
      </c>
      <c r="DQ12" s="293" t="s">
        <v>41</v>
      </c>
      <c r="DR12" s="293" t="s">
        <v>41</v>
      </c>
    </row>
    <row r="13" spans="1:125">
      <c r="A13" s="45" t="s">
        <v>9</v>
      </c>
      <c r="B13" s="293" t="s">
        <v>119</v>
      </c>
      <c r="C13" s="293" t="s">
        <v>118</v>
      </c>
      <c r="D13" s="293" t="s">
        <v>117</v>
      </c>
      <c r="E13" s="293" t="s">
        <v>116</v>
      </c>
      <c r="F13" s="293" t="s">
        <v>115</v>
      </c>
      <c r="G13" s="293" t="s">
        <v>93</v>
      </c>
      <c r="H13" s="293">
        <v>389</v>
      </c>
      <c r="I13" s="293">
        <v>392</v>
      </c>
      <c r="J13" s="293">
        <v>464</v>
      </c>
      <c r="K13" s="293">
        <v>430</v>
      </c>
      <c r="L13" s="293" t="s">
        <v>41</v>
      </c>
      <c r="M13" s="293" t="s">
        <v>41</v>
      </c>
      <c r="N13" s="293" t="s">
        <v>41</v>
      </c>
      <c r="O13" s="293" t="s">
        <v>41</v>
      </c>
      <c r="P13" s="293" t="s">
        <v>41</v>
      </c>
      <c r="Q13" s="293" t="s">
        <v>41</v>
      </c>
      <c r="R13" s="293" t="s">
        <v>41</v>
      </c>
      <c r="S13" s="293" t="s">
        <v>41</v>
      </c>
      <c r="T13" s="293" t="s">
        <v>41</v>
      </c>
      <c r="U13" s="293" t="s">
        <v>41</v>
      </c>
      <c r="V13" s="293" t="s">
        <v>41</v>
      </c>
      <c r="W13" s="293" t="s">
        <v>114</v>
      </c>
      <c r="X13" s="293" t="s">
        <v>113</v>
      </c>
      <c r="Y13" s="293" t="s">
        <v>113</v>
      </c>
      <c r="Z13" s="293">
        <v>37</v>
      </c>
      <c r="AA13" s="293" t="s">
        <v>112</v>
      </c>
      <c r="AB13" s="293" t="s">
        <v>111</v>
      </c>
      <c r="AC13" s="293" t="s">
        <v>110</v>
      </c>
      <c r="AD13" s="293" t="s">
        <v>109</v>
      </c>
      <c r="AE13" s="293" t="s">
        <v>96</v>
      </c>
      <c r="AF13" s="293" t="s">
        <v>95</v>
      </c>
      <c r="AG13" s="293" t="s">
        <v>41</v>
      </c>
      <c r="AH13" s="293" t="s">
        <v>41</v>
      </c>
      <c r="AI13" s="293" t="s">
        <v>41</v>
      </c>
      <c r="AJ13" s="293" t="s">
        <v>41</v>
      </c>
      <c r="AK13" s="293" t="s">
        <v>41</v>
      </c>
      <c r="AL13" s="293" t="s">
        <v>41</v>
      </c>
      <c r="AM13" s="293" t="s">
        <v>41</v>
      </c>
      <c r="AN13" s="293" t="s">
        <v>41</v>
      </c>
      <c r="AO13" s="293" t="s">
        <v>41</v>
      </c>
      <c r="AP13" s="293" t="s">
        <v>41</v>
      </c>
      <c r="AQ13" s="293" t="s">
        <v>41</v>
      </c>
      <c r="AR13" s="293" t="s">
        <v>108</v>
      </c>
      <c r="AS13" s="293" t="s">
        <v>107</v>
      </c>
      <c r="AT13" s="293" t="s">
        <v>106</v>
      </c>
      <c r="AU13" s="293">
        <v>270</v>
      </c>
      <c r="AV13" s="293" t="s">
        <v>105</v>
      </c>
      <c r="AW13" s="293" t="s">
        <v>104</v>
      </c>
      <c r="AX13" s="293">
        <v>232</v>
      </c>
      <c r="AY13" s="293">
        <v>230</v>
      </c>
      <c r="AZ13" s="293">
        <v>297</v>
      </c>
      <c r="BA13" s="293">
        <v>269</v>
      </c>
      <c r="BB13" s="293" t="s">
        <v>41</v>
      </c>
      <c r="BC13" s="293" t="s">
        <v>41</v>
      </c>
      <c r="BD13" s="293" t="s">
        <v>41</v>
      </c>
      <c r="BE13" s="293" t="s">
        <v>41</v>
      </c>
      <c r="BF13" s="293" t="s">
        <v>41</v>
      </c>
      <c r="BG13" s="293" t="s">
        <v>41</v>
      </c>
      <c r="BH13" s="293" t="s">
        <v>41</v>
      </c>
      <c r="BI13" s="293" t="s">
        <v>41</v>
      </c>
      <c r="BJ13" s="293" t="s">
        <v>41</v>
      </c>
      <c r="BK13" s="293" t="s">
        <v>41</v>
      </c>
      <c r="BL13" s="293" t="s">
        <v>41</v>
      </c>
      <c r="BM13" s="293" t="s">
        <v>38</v>
      </c>
      <c r="BN13" s="293" t="s">
        <v>38</v>
      </c>
      <c r="BO13" s="293" t="s">
        <v>38</v>
      </c>
      <c r="BP13" s="293" t="s">
        <v>38</v>
      </c>
      <c r="BQ13" s="293" t="s">
        <v>38</v>
      </c>
      <c r="BR13" s="293" t="s">
        <v>38</v>
      </c>
      <c r="BS13" s="293" t="s">
        <v>38</v>
      </c>
      <c r="BT13" s="293" t="s">
        <v>38</v>
      </c>
      <c r="BU13" s="293" t="s">
        <v>38</v>
      </c>
      <c r="BV13" s="293" t="s">
        <v>38</v>
      </c>
      <c r="BW13" s="293" t="s">
        <v>38</v>
      </c>
      <c r="BX13" s="293" t="s">
        <v>38</v>
      </c>
      <c r="BY13" s="293" t="s">
        <v>38</v>
      </c>
      <c r="BZ13" s="293" t="s">
        <v>38</v>
      </c>
      <c r="CA13" s="293" t="s">
        <v>38</v>
      </c>
      <c r="CB13" s="293" t="s">
        <v>38</v>
      </c>
      <c r="CC13" s="293" t="s">
        <v>38</v>
      </c>
      <c r="CD13" s="293" t="s">
        <v>38</v>
      </c>
      <c r="CE13" s="293" t="s">
        <v>38</v>
      </c>
      <c r="CF13" s="293" t="s">
        <v>38</v>
      </c>
      <c r="CG13" s="293" t="s">
        <v>38</v>
      </c>
      <c r="CH13" s="293" t="s">
        <v>103</v>
      </c>
      <c r="CI13" s="293" t="s">
        <v>102</v>
      </c>
      <c r="CJ13" s="293" t="s">
        <v>102</v>
      </c>
      <c r="CK13" s="293" t="s">
        <v>101</v>
      </c>
      <c r="CL13" s="293" t="s">
        <v>100</v>
      </c>
      <c r="CM13" s="293" t="s">
        <v>99</v>
      </c>
      <c r="CN13" s="293">
        <v>116</v>
      </c>
      <c r="CO13" s="293">
        <v>438</v>
      </c>
      <c r="CP13" s="293">
        <v>457</v>
      </c>
      <c r="CQ13" s="293">
        <v>516</v>
      </c>
      <c r="CR13" s="293">
        <v>578</v>
      </c>
      <c r="CS13" s="293">
        <v>640</v>
      </c>
      <c r="CT13" s="293">
        <v>596</v>
      </c>
      <c r="CU13" s="293">
        <v>578</v>
      </c>
      <c r="CV13" s="293">
        <v>663</v>
      </c>
      <c r="CW13" s="293" t="s">
        <v>41</v>
      </c>
      <c r="CX13" s="293" t="s">
        <v>41</v>
      </c>
      <c r="CY13" s="293" t="s">
        <v>41</v>
      </c>
      <c r="CZ13" s="293" t="s">
        <v>41</v>
      </c>
      <c r="DA13" s="293" t="s">
        <v>41</v>
      </c>
      <c r="DB13" s="293" t="s">
        <v>41</v>
      </c>
      <c r="DC13" s="293" t="s">
        <v>98</v>
      </c>
      <c r="DD13" s="293" t="s">
        <v>98</v>
      </c>
      <c r="DE13" s="293" t="s">
        <v>97</v>
      </c>
      <c r="DF13" s="293">
        <v>35</v>
      </c>
      <c r="DG13" s="293" t="s">
        <v>96</v>
      </c>
      <c r="DH13" s="293" t="s">
        <v>95</v>
      </c>
      <c r="DI13" s="293">
        <v>29</v>
      </c>
      <c r="DJ13" s="293">
        <v>29</v>
      </c>
      <c r="DK13" s="293">
        <v>33</v>
      </c>
      <c r="DL13" s="293">
        <v>30</v>
      </c>
      <c r="DM13" s="293" t="s">
        <v>41</v>
      </c>
      <c r="DN13" s="293" t="s">
        <v>41</v>
      </c>
      <c r="DO13" s="293" t="s">
        <v>41</v>
      </c>
      <c r="DP13" s="293" t="s">
        <v>41</v>
      </c>
      <c r="DQ13" s="293" t="s">
        <v>41</v>
      </c>
      <c r="DR13" s="293" t="s">
        <v>41</v>
      </c>
    </row>
    <row r="14" spans="1:125">
      <c r="A14" s="45" t="s">
        <v>47</v>
      </c>
      <c r="B14" s="294">
        <v>1113.0999999999999</v>
      </c>
      <c r="C14" s="294">
        <v>1182</v>
      </c>
      <c r="D14" s="294">
        <v>1157.3</v>
      </c>
      <c r="E14" s="294">
        <v>1222.8</v>
      </c>
      <c r="F14" s="294">
        <v>1255.8</v>
      </c>
      <c r="G14" s="294">
        <v>1293.2</v>
      </c>
      <c r="H14" s="294">
        <v>1376.8</v>
      </c>
      <c r="I14" s="294">
        <v>1381.8</v>
      </c>
      <c r="J14" s="294">
        <v>1404.4</v>
      </c>
      <c r="K14" s="294">
        <v>1346.9</v>
      </c>
      <c r="L14" s="294">
        <v>1430.7</v>
      </c>
      <c r="M14" s="294">
        <v>1426.8</v>
      </c>
      <c r="N14" s="294">
        <v>1427.6</v>
      </c>
      <c r="O14" s="294">
        <v>1454.8</v>
      </c>
      <c r="P14" s="294">
        <v>1491.7</v>
      </c>
      <c r="Q14" s="294">
        <v>1534.4</v>
      </c>
      <c r="R14" s="294">
        <v>1555.3</v>
      </c>
      <c r="S14" s="294">
        <v>1599.8</v>
      </c>
      <c r="T14" s="294">
        <v>1586.3</v>
      </c>
      <c r="U14" s="294">
        <v>1600.3</v>
      </c>
      <c r="V14" s="294">
        <v>1333.9</v>
      </c>
      <c r="W14" s="294">
        <v>412.7</v>
      </c>
      <c r="X14" s="294">
        <v>460.2</v>
      </c>
      <c r="Y14" s="294">
        <v>445.1</v>
      </c>
      <c r="Z14" s="294">
        <v>452.5</v>
      </c>
      <c r="AA14" s="294">
        <v>444.50000000000006</v>
      </c>
      <c r="AB14" s="294">
        <v>478.3</v>
      </c>
      <c r="AC14" s="294">
        <v>548.4</v>
      </c>
      <c r="AD14" s="294">
        <v>593.5</v>
      </c>
      <c r="AE14" s="294">
        <v>658</v>
      </c>
      <c r="AF14" s="294">
        <v>595</v>
      </c>
      <c r="AG14" s="294">
        <v>646.80000000000007</v>
      </c>
      <c r="AH14" s="294">
        <v>623.4</v>
      </c>
      <c r="AI14" s="294">
        <v>632.4</v>
      </c>
      <c r="AJ14" s="294">
        <v>649.59999999999991</v>
      </c>
      <c r="AK14" s="294">
        <v>660.7</v>
      </c>
      <c r="AL14" s="294">
        <v>683.5</v>
      </c>
      <c r="AM14" s="294">
        <v>667.8</v>
      </c>
      <c r="AN14" s="294">
        <v>672</v>
      </c>
      <c r="AO14" s="294">
        <v>633.9</v>
      </c>
      <c r="AP14" s="294">
        <v>593.5</v>
      </c>
      <c r="AQ14" s="294">
        <f>409.5+146.8+4.4</f>
        <v>560.69999999999993</v>
      </c>
      <c r="AR14" s="294">
        <v>642.20000000000005</v>
      </c>
      <c r="AS14" s="294">
        <v>664.9</v>
      </c>
      <c r="AT14" s="294">
        <v>652.29999999999995</v>
      </c>
      <c r="AU14" s="294">
        <v>704.40000000000009</v>
      </c>
      <c r="AV14" s="294">
        <v>741.6</v>
      </c>
      <c r="AW14" s="294">
        <v>739.3</v>
      </c>
      <c r="AX14" s="294">
        <v>752.8</v>
      </c>
      <c r="AY14" s="294">
        <v>712.2</v>
      </c>
      <c r="AZ14" s="294">
        <v>669.2</v>
      </c>
      <c r="BA14" s="294">
        <v>672.4</v>
      </c>
      <c r="BB14" s="294">
        <v>704.8</v>
      </c>
      <c r="BC14" s="294">
        <v>726.9</v>
      </c>
      <c r="BD14" s="294">
        <v>714.2</v>
      </c>
      <c r="BE14" s="294">
        <v>719.9</v>
      </c>
      <c r="BF14" s="294">
        <v>742.3</v>
      </c>
      <c r="BG14" s="294">
        <v>757</v>
      </c>
      <c r="BH14" s="294">
        <v>792.3</v>
      </c>
      <c r="BI14" s="294">
        <v>832.6</v>
      </c>
      <c r="BJ14" s="294">
        <v>850.1</v>
      </c>
      <c r="BK14" s="294">
        <v>893</v>
      </c>
      <c r="BL14" s="294">
        <f>184.1+185.8+58.6+236.4</f>
        <v>664.9</v>
      </c>
      <c r="BM14" s="294">
        <v>50</v>
      </c>
      <c r="BN14" s="294">
        <v>50.8</v>
      </c>
      <c r="BO14" s="294">
        <v>52.5</v>
      </c>
      <c r="BP14" s="294">
        <v>55.8</v>
      </c>
      <c r="BQ14" s="294">
        <v>59.2</v>
      </c>
      <c r="BR14" s="294">
        <v>65.7</v>
      </c>
      <c r="BS14" s="294">
        <v>69</v>
      </c>
      <c r="BT14" s="294">
        <v>68.900000000000006</v>
      </c>
      <c r="BU14" s="294">
        <v>67.900000000000006</v>
      </c>
      <c r="BV14" s="294">
        <v>68.900000000000006</v>
      </c>
      <c r="BW14" s="294">
        <v>70.2</v>
      </c>
      <c r="BX14" s="294">
        <v>71.099999999999994</v>
      </c>
      <c r="BY14" s="294">
        <v>72.7</v>
      </c>
      <c r="BZ14" s="294">
        <v>74.900000000000006</v>
      </c>
      <c r="CA14" s="294">
        <v>76.7</v>
      </c>
      <c r="CB14" s="294">
        <v>79.2</v>
      </c>
      <c r="CC14" s="294">
        <v>80.900000000000006</v>
      </c>
      <c r="CD14" s="294">
        <v>81.3</v>
      </c>
      <c r="CE14" s="294">
        <v>84.2</v>
      </c>
      <c r="CF14" s="294">
        <v>91.2</v>
      </c>
      <c r="CG14" s="294">
        <v>82.1</v>
      </c>
      <c r="CH14" s="294">
        <v>8.1999999999999993</v>
      </c>
      <c r="CI14" s="294">
        <v>6.1</v>
      </c>
      <c r="CJ14" s="294">
        <v>7.4</v>
      </c>
      <c r="CK14" s="294">
        <v>10.1</v>
      </c>
      <c r="CL14" s="294">
        <v>10.5</v>
      </c>
      <c r="CM14" s="294">
        <v>9.9</v>
      </c>
      <c r="CN14" s="294">
        <v>6.6</v>
      </c>
      <c r="CO14" s="294">
        <v>7.2</v>
      </c>
      <c r="CP14" s="294">
        <v>9.3000000000000007</v>
      </c>
      <c r="CQ14" s="294">
        <v>10.6</v>
      </c>
      <c r="CR14" s="294">
        <v>8.8999999999999986</v>
      </c>
      <c r="CS14" s="294">
        <v>5.4</v>
      </c>
      <c r="CT14" s="294">
        <v>8.2999999999999989</v>
      </c>
      <c r="CU14" s="294">
        <v>10.399999999999999</v>
      </c>
      <c r="CV14" s="294">
        <v>12</v>
      </c>
      <c r="CW14" s="294">
        <v>14.7</v>
      </c>
      <c r="CX14" s="294">
        <v>14.299999999999999</v>
      </c>
      <c r="CY14" s="294">
        <v>13.9</v>
      </c>
      <c r="CZ14" s="294">
        <v>18.100000000000001</v>
      </c>
      <c r="DA14" s="294">
        <v>22.6</v>
      </c>
      <c r="DB14" s="294">
        <f>10+1.6+2.1+12.5</f>
        <v>26.2</v>
      </c>
      <c r="DC14" s="293">
        <v>0.9378524892385286</v>
      </c>
      <c r="DD14" s="293">
        <v>0.98513244116541554</v>
      </c>
      <c r="DE14" s="293">
        <v>0.95631855523568088</v>
      </c>
      <c r="DF14" s="293">
        <v>1.0077648043679996</v>
      </c>
      <c r="DG14" s="293">
        <v>1.0284634381373348</v>
      </c>
      <c r="DH14" s="293">
        <v>1.0528445069472601</v>
      </c>
      <c r="DI14" s="293">
        <v>1.1156945925270421</v>
      </c>
      <c r="DJ14" s="293">
        <v>1.1146865257956002</v>
      </c>
      <c r="DK14" s="293">
        <v>1.1288251836517507</v>
      </c>
      <c r="DL14" s="293">
        <v>1.0797380582814733</v>
      </c>
      <c r="DM14" s="293">
        <v>1.1441661476951375</v>
      </c>
      <c r="DN14" s="293">
        <v>1.1392915585593786</v>
      </c>
      <c r="DO14" s="293">
        <v>1.1367664063789433</v>
      </c>
      <c r="DP14" s="293">
        <v>1.1558420977898092</v>
      </c>
      <c r="DQ14" s="293">
        <v>1.18</v>
      </c>
      <c r="DR14" s="293">
        <v>1.22</v>
      </c>
    </row>
    <row r="15" spans="1:125">
      <c r="A15" s="45" t="s">
        <v>6</v>
      </c>
      <c r="B15" s="293">
        <v>511</v>
      </c>
      <c r="C15" s="293">
        <v>847</v>
      </c>
      <c r="D15" s="293">
        <v>1061</v>
      </c>
      <c r="E15" s="293">
        <v>1273</v>
      </c>
      <c r="F15" s="293">
        <v>1449</v>
      </c>
      <c r="G15" s="293">
        <v>1476</v>
      </c>
      <c r="H15" s="293">
        <v>1589</v>
      </c>
      <c r="I15" s="293">
        <v>1793</v>
      </c>
      <c r="J15" s="293">
        <v>1689</v>
      </c>
      <c r="K15" s="293">
        <v>1776</v>
      </c>
      <c r="L15" s="293" t="s">
        <v>41</v>
      </c>
      <c r="M15" s="293" t="s">
        <v>41</v>
      </c>
      <c r="N15" s="293" t="s">
        <v>41</v>
      </c>
      <c r="O15" s="293" t="s">
        <v>41</v>
      </c>
      <c r="P15" s="293" t="s">
        <v>41</v>
      </c>
      <c r="Q15" s="293" t="s">
        <v>41</v>
      </c>
      <c r="R15" s="293" t="s">
        <v>41</v>
      </c>
      <c r="S15" s="293" t="s">
        <v>41</v>
      </c>
      <c r="T15" s="293" t="s">
        <v>41</v>
      </c>
      <c r="U15" s="293" t="s">
        <v>41</v>
      </c>
      <c r="V15" s="293" t="s">
        <v>41</v>
      </c>
      <c r="W15" s="293">
        <v>0</v>
      </c>
      <c r="X15" s="293">
        <v>0</v>
      </c>
      <c r="Y15" s="293">
        <v>6</v>
      </c>
      <c r="Z15" s="293">
        <v>0</v>
      </c>
      <c r="AA15" s="293">
        <v>0</v>
      </c>
      <c r="AB15" s="293">
        <v>0</v>
      </c>
      <c r="AC15" s="293">
        <v>0</v>
      </c>
      <c r="AD15" s="293">
        <v>6</v>
      </c>
      <c r="AE15" s="293">
        <v>7</v>
      </c>
      <c r="AF15" s="293">
        <v>7</v>
      </c>
      <c r="AG15" s="293" t="s">
        <v>41</v>
      </c>
      <c r="AH15" s="293" t="s">
        <v>41</v>
      </c>
      <c r="AI15" s="293" t="s">
        <v>41</v>
      </c>
      <c r="AJ15" s="293" t="s">
        <v>41</v>
      </c>
      <c r="AK15" s="293" t="s">
        <v>41</v>
      </c>
      <c r="AL15" s="293" t="s">
        <v>41</v>
      </c>
      <c r="AM15" s="293" t="s">
        <v>41</v>
      </c>
      <c r="AN15" s="293" t="s">
        <v>41</v>
      </c>
      <c r="AO15" s="293" t="s">
        <v>41</v>
      </c>
      <c r="AP15" s="293" t="s">
        <v>41</v>
      </c>
      <c r="AQ15" s="293" t="s">
        <v>41</v>
      </c>
      <c r="AR15" s="293">
        <v>399</v>
      </c>
      <c r="AS15" s="293">
        <v>404</v>
      </c>
      <c r="AT15" s="293">
        <v>416</v>
      </c>
      <c r="AU15" s="293">
        <v>532</v>
      </c>
      <c r="AV15" s="293">
        <v>541</v>
      </c>
      <c r="AW15" s="293">
        <v>475</v>
      </c>
      <c r="AX15" s="293">
        <v>501</v>
      </c>
      <c r="AY15" s="293">
        <v>613</v>
      </c>
      <c r="AZ15" s="293">
        <v>583</v>
      </c>
      <c r="BA15" s="293">
        <v>655</v>
      </c>
      <c r="BB15" s="293" t="s">
        <v>41</v>
      </c>
      <c r="BC15" s="293" t="s">
        <v>41</v>
      </c>
      <c r="BD15" s="293" t="s">
        <v>41</v>
      </c>
      <c r="BE15" s="293" t="s">
        <v>41</v>
      </c>
      <c r="BF15" s="293" t="s">
        <v>41</v>
      </c>
      <c r="BG15" s="293" t="s">
        <v>41</v>
      </c>
      <c r="BH15" s="293" t="s">
        <v>41</v>
      </c>
      <c r="BI15" s="293" t="s">
        <v>41</v>
      </c>
      <c r="BJ15" s="293" t="s">
        <v>41</v>
      </c>
      <c r="BK15" s="293" t="s">
        <v>41</v>
      </c>
      <c r="BL15" s="293" t="s">
        <v>41</v>
      </c>
      <c r="BM15" s="293">
        <v>1</v>
      </c>
      <c r="BN15" s="293">
        <v>1</v>
      </c>
      <c r="BO15" s="293">
        <v>2</v>
      </c>
      <c r="BP15" s="293">
        <v>3</v>
      </c>
      <c r="BQ15" s="293">
        <v>3</v>
      </c>
      <c r="BR15" s="293">
        <v>68</v>
      </c>
      <c r="BS15" s="293">
        <v>79</v>
      </c>
      <c r="BT15" s="293">
        <v>97</v>
      </c>
      <c r="BU15" s="293">
        <v>94</v>
      </c>
      <c r="BV15" s="293">
        <v>92</v>
      </c>
      <c r="BW15" s="293" t="s">
        <v>41</v>
      </c>
      <c r="BX15" s="293" t="s">
        <v>41</v>
      </c>
      <c r="BY15" s="293" t="s">
        <v>41</v>
      </c>
      <c r="BZ15" s="293" t="s">
        <v>41</v>
      </c>
      <c r="CA15" s="293" t="s">
        <v>41</v>
      </c>
      <c r="CB15" s="293" t="s">
        <v>41</v>
      </c>
      <c r="CC15" s="293" t="s">
        <v>41</v>
      </c>
      <c r="CD15" s="293" t="s">
        <v>41</v>
      </c>
      <c r="CE15" s="293" t="s">
        <v>41</v>
      </c>
      <c r="CF15" s="293" t="s">
        <v>41</v>
      </c>
      <c r="CG15" s="293" t="s">
        <v>41</v>
      </c>
      <c r="CH15" s="293">
        <v>112</v>
      </c>
      <c r="CI15" s="293">
        <v>442</v>
      </c>
      <c r="CJ15" s="293">
        <v>637</v>
      </c>
      <c r="CK15" s="293">
        <v>739</v>
      </c>
      <c r="CL15" s="293">
        <v>906</v>
      </c>
      <c r="CM15" s="293">
        <v>933</v>
      </c>
      <c r="CN15" s="293">
        <v>1009</v>
      </c>
      <c r="CO15" s="293">
        <v>1076</v>
      </c>
      <c r="CP15" s="293">
        <v>1004</v>
      </c>
      <c r="CQ15" s="293">
        <v>1021</v>
      </c>
      <c r="CR15" s="293" t="s">
        <v>41</v>
      </c>
      <c r="CS15" s="293" t="s">
        <v>41</v>
      </c>
      <c r="CT15" s="293" t="s">
        <v>41</v>
      </c>
      <c r="CU15" s="293" t="s">
        <v>41</v>
      </c>
      <c r="CV15" s="293" t="s">
        <v>41</v>
      </c>
      <c r="CW15" s="293" t="s">
        <v>41</v>
      </c>
      <c r="CX15" s="293" t="s">
        <v>41</v>
      </c>
      <c r="CY15" s="293" t="s">
        <v>41</v>
      </c>
      <c r="CZ15" s="293" t="s">
        <v>41</v>
      </c>
      <c r="DA15" s="293" t="s">
        <v>41</v>
      </c>
      <c r="DB15" s="293" t="s">
        <v>41</v>
      </c>
      <c r="DC15" s="293">
        <v>29</v>
      </c>
      <c r="DD15" s="293">
        <v>47</v>
      </c>
      <c r="DE15" s="293">
        <v>57</v>
      </c>
      <c r="DF15" s="293">
        <v>68</v>
      </c>
      <c r="DG15" s="293">
        <v>75</v>
      </c>
      <c r="DH15" s="293">
        <v>76</v>
      </c>
      <c r="DI15" s="293">
        <v>75</v>
      </c>
      <c r="DJ15" s="293">
        <v>82</v>
      </c>
      <c r="DK15" s="293">
        <v>76</v>
      </c>
      <c r="DL15" s="293">
        <v>78</v>
      </c>
      <c r="DM15" s="293" t="s">
        <v>41</v>
      </c>
      <c r="DN15" s="293" t="s">
        <v>41</v>
      </c>
      <c r="DO15" s="293" t="s">
        <v>41</v>
      </c>
      <c r="DP15" s="293" t="s">
        <v>41</v>
      </c>
      <c r="DQ15" s="293" t="s">
        <v>41</v>
      </c>
      <c r="DR15" s="293" t="s">
        <v>41</v>
      </c>
    </row>
    <row r="16" spans="1:125">
      <c r="A16" s="45" t="s">
        <v>5</v>
      </c>
      <c r="B16" s="293" t="s">
        <v>41</v>
      </c>
      <c r="C16" s="293" t="s">
        <v>41</v>
      </c>
      <c r="D16" s="293" t="s">
        <v>41</v>
      </c>
      <c r="E16" s="293" t="s">
        <v>41</v>
      </c>
      <c r="F16" s="293" t="s">
        <v>41</v>
      </c>
      <c r="G16" s="293" t="s">
        <v>41</v>
      </c>
      <c r="H16" s="293">
        <v>1280</v>
      </c>
      <c r="I16" s="293">
        <v>1349</v>
      </c>
      <c r="J16" s="293">
        <v>1624</v>
      </c>
      <c r="K16" s="293">
        <v>1458</v>
      </c>
      <c r="L16" s="293" t="s">
        <v>41</v>
      </c>
      <c r="M16" s="293" t="s">
        <v>41</v>
      </c>
      <c r="N16" s="293" t="s">
        <v>41</v>
      </c>
      <c r="O16" s="293" t="s">
        <v>41</v>
      </c>
      <c r="P16" s="293" t="s">
        <v>41</v>
      </c>
      <c r="Q16" s="293" t="s">
        <v>41</v>
      </c>
      <c r="R16" s="293" t="s">
        <v>41</v>
      </c>
      <c r="S16" s="293" t="s">
        <v>41</v>
      </c>
      <c r="T16" s="293" t="s">
        <v>41</v>
      </c>
      <c r="U16" s="293" t="s">
        <v>41</v>
      </c>
      <c r="V16" s="293" t="s">
        <v>41</v>
      </c>
      <c r="W16" s="293" t="s">
        <v>41</v>
      </c>
      <c r="X16" s="293" t="s">
        <v>41</v>
      </c>
      <c r="Y16" s="293" t="s">
        <v>41</v>
      </c>
      <c r="Z16" s="293" t="s">
        <v>41</v>
      </c>
      <c r="AA16" s="293" t="s">
        <v>41</v>
      </c>
      <c r="AB16" s="293" t="s">
        <v>41</v>
      </c>
      <c r="AC16" s="293">
        <v>45</v>
      </c>
      <c r="AD16" s="293">
        <v>54</v>
      </c>
      <c r="AE16" s="293">
        <v>289</v>
      </c>
      <c r="AF16" s="293">
        <v>135</v>
      </c>
      <c r="AG16" s="293" t="s">
        <v>41</v>
      </c>
      <c r="AH16" s="293" t="s">
        <v>41</v>
      </c>
      <c r="AI16" s="293" t="s">
        <v>41</v>
      </c>
      <c r="AJ16" s="293" t="s">
        <v>41</v>
      </c>
      <c r="AK16" s="293" t="s">
        <v>41</v>
      </c>
      <c r="AL16" s="293" t="s">
        <v>41</v>
      </c>
      <c r="AM16" s="293" t="s">
        <v>41</v>
      </c>
      <c r="AN16" s="293" t="s">
        <v>41</v>
      </c>
      <c r="AO16" s="293" t="s">
        <v>41</v>
      </c>
      <c r="AP16" s="293" t="s">
        <v>41</v>
      </c>
      <c r="AQ16" s="293" t="s">
        <v>41</v>
      </c>
      <c r="AR16" s="293" t="s">
        <v>41</v>
      </c>
      <c r="AS16" s="293" t="s">
        <v>41</v>
      </c>
      <c r="AT16" s="293" t="s">
        <v>41</v>
      </c>
      <c r="AU16" s="293" t="s">
        <v>41</v>
      </c>
      <c r="AV16" s="293" t="s">
        <v>41</v>
      </c>
      <c r="AW16" s="293" t="s">
        <v>41</v>
      </c>
      <c r="AX16" s="293">
        <v>951</v>
      </c>
      <c r="AY16" s="293">
        <v>989</v>
      </c>
      <c r="AZ16" s="293">
        <v>1033</v>
      </c>
      <c r="BA16" s="293">
        <v>1024</v>
      </c>
      <c r="BB16" s="293" t="s">
        <v>41</v>
      </c>
      <c r="BC16" s="293" t="s">
        <v>41</v>
      </c>
      <c r="BD16" s="293" t="s">
        <v>41</v>
      </c>
      <c r="BE16" s="293" t="s">
        <v>41</v>
      </c>
      <c r="BF16" s="293" t="s">
        <v>41</v>
      </c>
      <c r="BG16" s="293" t="s">
        <v>41</v>
      </c>
      <c r="BH16" s="293" t="s">
        <v>41</v>
      </c>
      <c r="BI16" s="293" t="s">
        <v>41</v>
      </c>
      <c r="BJ16" s="293" t="s">
        <v>41</v>
      </c>
      <c r="BK16" s="293" t="s">
        <v>41</v>
      </c>
      <c r="BL16" s="293" t="s">
        <v>41</v>
      </c>
      <c r="BM16" s="293" t="s">
        <v>38</v>
      </c>
      <c r="BN16" s="293" t="s">
        <v>38</v>
      </c>
      <c r="BO16" s="293" t="s">
        <v>38</v>
      </c>
      <c r="BP16" s="293" t="s">
        <v>38</v>
      </c>
      <c r="BQ16" s="293" t="s">
        <v>38</v>
      </c>
      <c r="BR16" s="293" t="s">
        <v>38</v>
      </c>
      <c r="BS16" s="293" t="s">
        <v>38</v>
      </c>
      <c r="BT16" s="293" t="s">
        <v>38</v>
      </c>
      <c r="BU16" s="293" t="s">
        <v>38</v>
      </c>
      <c r="BV16" s="293" t="s">
        <v>38</v>
      </c>
      <c r="BW16" s="293" t="s">
        <v>38</v>
      </c>
      <c r="BX16" s="293" t="s">
        <v>38</v>
      </c>
      <c r="BY16" s="293" t="s">
        <v>38</v>
      </c>
      <c r="BZ16" s="293" t="s">
        <v>38</v>
      </c>
      <c r="CA16" s="293" t="s">
        <v>38</v>
      </c>
      <c r="CB16" s="293" t="s">
        <v>38</v>
      </c>
      <c r="CC16" s="293" t="s">
        <v>38</v>
      </c>
      <c r="CD16" s="293" t="s">
        <v>38</v>
      </c>
      <c r="CE16" s="293" t="s">
        <v>38</v>
      </c>
      <c r="CF16" s="293" t="s">
        <v>38</v>
      </c>
      <c r="CG16" s="293" t="s">
        <v>38</v>
      </c>
      <c r="CH16" s="293" t="s">
        <v>41</v>
      </c>
      <c r="CI16" s="293" t="s">
        <v>41</v>
      </c>
      <c r="CJ16" s="293" t="s">
        <v>41</v>
      </c>
      <c r="CK16" s="293" t="s">
        <v>41</v>
      </c>
      <c r="CL16" s="293" t="s">
        <v>41</v>
      </c>
      <c r="CM16" s="293" t="s">
        <v>41</v>
      </c>
      <c r="CN16" s="293">
        <v>283</v>
      </c>
      <c r="CO16" s="293">
        <v>307</v>
      </c>
      <c r="CP16" s="293">
        <v>302</v>
      </c>
      <c r="CQ16" s="293">
        <v>300</v>
      </c>
      <c r="CR16" s="293" t="s">
        <v>41</v>
      </c>
      <c r="CS16" s="293" t="s">
        <v>41</v>
      </c>
      <c r="CT16" s="293" t="s">
        <v>41</v>
      </c>
      <c r="CU16" s="293" t="s">
        <v>41</v>
      </c>
      <c r="CV16" s="293" t="s">
        <v>41</v>
      </c>
      <c r="CW16" s="293" t="s">
        <v>41</v>
      </c>
      <c r="CX16" s="293" t="s">
        <v>41</v>
      </c>
      <c r="CY16" s="293" t="s">
        <v>41</v>
      </c>
      <c r="CZ16" s="293" t="s">
        <v>41</v>
      </c>
      <c r="DA16" s="293" t="s">
        <v>41</v>
      </c>
      <c r="DB16" s="293" t="s">
        <v>41</v>
      </c>
      <c r="DC16" s="293" t="s">
        <v>41</v>
      </c>
      <c r="DD16" s="293" t="s">
        <v>41</v>
      </c>
      <c r="DE16" s="293" t="s">
        <v>41</v>
      </c>
      <c r="DF16" s="293" t="s">
        <v>41</v>
      </c>
      <c r="DG16" s="293" t="s">
        <v>41</v>
      </c>
      <c r="DH16" s="293" t="s">
        <v>41</v>
      </c>
      <c r="DI16" s="293">
        <v>604</v>
      </c>
      <c r="DJ16" s="293">
        <v>625</v>
      </c>
      <c r="DK16" s="293">
        <v>738</v>
      </c>
      <c r="DL16" s="293">
        <v>650</v>
      </c>
      <c r="DM16" s="293" t="s">
        <v>41</v>
      </c>
      <c r="DN16" s="293" t="s">
        <v>41</v>
      </c>
      <c r="DO16" s="293" t="s">
        <v>41</v>
      </c>
      <c r="DP16" s="293" t="s">
        <v>41</v>
      </c>
      <c r="DQ16" s="293" t="s">
        <v>41</v>
      </c>
      <c r="DR16" s="293" t="s">
        <v>41</v>
      </c>
    </row>
    <row r="17" spans="1:122">
      <c r="A17" s="45" t="s">
        <v>4</v>
      </c>
      <c r="B17" s="293" t="s">
        <v>41</v>
      </c>
      <c r="C17" s="293" t="s">
        <v>41</v>
      </c>
      <c r="D17" s="293" t="s">
        <v>41</v>
      </c>
      <c r="E17" s="293">
        <v>181</v>
      </c>
      <c r="F17" s="293">
        <v>256</v>
      </c>
      <c r="G17" s="293">
        <v>228</v>
      </c>
      <c r="H17" s="293">
        <v>243</v>
      </c>
      <c r="I17" s="293">
        <v>205</v>
      </c>
      <c r="J17" s="293">
        <v>223</v>
      </c>
      <c r="K17" s="293">
        <v>242</v>
      </c>
      <c r="L17" s="293" t="s">
        <v>41</v>
      </c>
      <c r="M17" s="293" t="s">
        <v>41</v>
      </c>
      <c r="N17" s="293" t="s">
        <v>41</v>
      </c>
      <c r="O17" s="293" t="s">
        <v>41</v>
      </c>
      <c r="P17" s="293" t="s">
        <v>41</v>
      </c>
      <c r="Q17" s="293" t="s">
        <v>41</v>
      </c>
      <c r="R17" s="293" t="s">
        <v>41</v>
      </c>
      <c r="S17" s="293" t="s">
        <v>41</v>
      </c>
      <c r="T17" s="293" t="s">
        <v>41</v>
      </c>
      <c r="U17" s="293" t="s">
        <v>41</v>
      </c>
      <c r="V17" s="293" t="s">
        <v>41</v>
      </c>
      <c r="W17" s="293" t="s">
        <v>38</v>
      </c>
      <c r="X17" s="293" t="s">
        <v>38</v>
      </c>
      <c r="Y17" s="293" t="s">
        <v>38</v>
      </c>
      <c r="Z17" s="293" t="s">
        <v>38</v>
      </c>
      <c r="AA17" s="293" t="s">
        <v>38</v>
      </c>
      <c r="AB17" s="293" t="s">
        <v>38</v>
      </c>
      <c r="AC17" s="293" t="s">
        <v>38</v>
      </c>
      <c r="AD17" s="293" t="s">
        <v>38</v>
      </c>
      <c r="AE17" s="293" t="s">
        <v>38</v>
      </c>
      <c r="AF17" s="293" t="s">
        <v>38</v>
      </c>
      <c r="AG17" s="293" t="s">
        <v>38</v>
      </c>
      <c r="AH17" s="293" t="s">
        <v>38</v>
      </c>
      <c r="AI17" s="293" t="s">
        <v>38</v>
      </c>
      <c r="AJ17" s="293" t="s">
        <v>38</v>
      </c>
      <c r="AK17" s="293" t="s">
        <v>41</v>
      </c>
      <c r="AL17" s="293" t="s">
        <v>41</v>
      </c>
      <c r="AM17" s="293" t="s">
        <v>41</v>
      </c>
      <c r="AN17" s="293" t="s">
        <v>41</v>
      </c>
      <c r="AO17" s="293" t="s">
        <v>41</v>
      </c>
      <c r="AP17" s="293" t="s">
        <v>41</v>
      </c>
      <c r="AQ17" s="293" t="s">
        <v>41</v>
      </c>
      <c r="AR17" s="293" t="s">
        <v>41</v>
      </c>
      <c r="AS17" s="293" t="s">
        <v>41</v>
      </c>
      <c r="AT17" s="293" t="s">
        <v>41</v>
      </c>
      <c r="AU17" s="293">
        <v>184</v>
      </c>
      <c r="AV17" s="293">
        <v>258</v>
      </c>
      <c r="AW17" s="293">
        <v>230</v>
      </c>
      <c r="AX17" s="293">
        <v>246</v>
      </c>
      <c r="AY17" s="293">
        <v>206</v>
      </c>
      <c r="AZ17" s="293">
        <v>225</v>
      </c>
      <c r="BA17" s="293">
        <v>244</v>
      </c>
      <c r="BB17" s="293" t="s">
        <v>41</v>
      </c>
      <c r="BC17" s="293" t="s">
        <v>41</v>
      </c>
      <c r="BD17" s="293" t="s">
        <v>41</v>
      </c>
      <c r="BE17" s="293" t="s">
        <v>41</v>
      </c>
      <c r="BF17" s="293" t="s">
        <v>41</v>
      </c>
      <c r="BG17" s="293" t="s">
        <v>41</v>
      </c>
      <c r="BH17" s="293" t="s">
        <v>41</v>
      </c>
      <c r="BI17" s="293" t="s">
        <v>41</v>
      </c>
      <c r="BJ17" s="293" t="s">
        <v>41</v>
      </c>
      <c r="BK17" s="293" t="s">
        <v>41</v>
      </c>
      <c r="BL17" s="293" t="s">
        <v>41</v>
      </c>
      <c r="BM17" s="293" t="s">
        <v>38</v>
      </c>
      <c r="BN17" s="293" t="s">
        <v>38</v>
      </c>
      <c r="BO17" s="293" t="s">
        <v>38</v>
      </c>
      <c r="BP17" s="293" t="s">
        <v>38</v>
      </c>
      <c r="BQ17" s="293" t="s">
        <v>38</v>
      </c>
      <c r="BR17" s="293" t="s">
        <v>38</v>
      </c>
      <c r="BS17" s="293" t="s">
        <v>38</v>
      </c>
      <c r="BT17" s="293" t="s">
        <v>38</v>
      </c>
      <c r="BU17" s="293" t="s">
        <v>38</v>
      </c>
      <c r="BV17" s="293" t="s">
        <v>38</v>
      </c>
      <c r="BW17" s="293" t="s">
        <v>38</v>
      </c>
      <c r="BX17" s="293" t="s">
        <v>38</v>
      </c>
      <c r="BY17" s="293" t="s">
        <v>38</v>
      </c>
      <c r="BZ17" s="293" t="s">
        <v>38</v>
      </c>
      <c r="CA17" s="293" t="s">
        <v>38</v>
      </c>
      <c r="CB17" s="293" t="s">
        <v>38</v>
      </c>
      <c r="CC17" s="293" t="s">
        <v>38</v>
      </c>
      <c r="CD17" s="293" t="s">
        <v>38</v>
      </c>
      <c r="CE17" s="293" t="s">
        <v>38</v>
      </c>
      <c r="CF17" s="293" t="s">
        <v>38</v>
      </c>
      <c r="CG17" s="293" t="s">
        <v>38</v>
      </c>
      <c r="CH17" s="293" t="s">
        <v>41</v>
      </c>
      <c r="CI17" s="293" t="s">
        <v>41</v>
      </c>
      <c r="CJ17" s="293" t="s">
        <v>41</v>
      </c>
      <c r="CK17" s="293">
        <v>-2</v>
      </c>
      <c r="CL17" s="293">
        <v>-2</v>
      </c>
      <c r="CM17" s="293">
        <v>-2</v>
      </c>
      <c r="CN17" s="293">
        <v>-2</v>
      </c>
      <c r="CO17" s="293">
        <v>-1</v>
      </c>
      <c r="CP17" s="293">
        <v>-2</v>
      </c>
      <c r="CQ17" s="293">
        <v>-2</v>
      </c>
      <c r="CR17" s="293" t="s">
        <v>41</v>
      </c>
      <c r="CS17" s="293" t="s">
        <v>41</v>
      </c>
      <c r="CT17" s="293" t="s">
        <v>41</v>
      </c>
      <c r="CU17" s="293" t="s">
        <v>41</v>
      </c>
      <c r="CV17" s="293" t="s">
        <v>41</v>
      </c>
      <c r="CW17" s="293" t="s">
        <v>41</v>
      </c>
      <c r="CX17" s="293" t="s">
        <v>41</v>
      </c>
      <c r="CY17" s="293" t="s">
        <v>41</v>
      </c>
      <c r="CZ17" s="293" t="s">
        <v>41</v>
      </c>
      <c r="DA17" s="293" t="s">
        <v>41</v>
      </c>
      <c r="DB17" s="293" t="s">
        <v>41</v>
      </c>
      <c r="DC17" s="293" t="s">
        <v>41</v>
      </c>
      <c r="DD17" s="293" t="s">
        <v>41</v>
      </c>
      <c r="DE17" s="293" t="s">
        <v>41</v>
      </c>
      <c r="DF17" s="293">
        <v>2191</v>
      </c>
      <c r="DG17" s="293">
        <v>3100</v>
      </c>
      <c r="DH17" s="293">
        <v>2753</v>
      </c>
      <c r="DI17" s="293">
        <v>2888</v>
      </c>
      <c r="DJ17" s="293">
        <v>2418</v>
      </c>
      <c r="DK17" s="293">
        <v>2603</v>
      </c>
      <c r="DL17" s="293">
        <v>2808</v>
      </c>
      <c r="DM17" s="293" t="s">
        <v>41</v>
      </c>
      <c r="DN17" s="293" t="s">
        <v>41</v>
      </c>
      <c r="DO17" s="293" t="s">
        <v>41</v>
      </c>
      <c r="DP17" s="293" t="s">
        <v>41</v>
      </c>
      <c r="DQ17" s="293" t="s">
        <v>41</v>
      </c>
      <c r="DR17" s="293" t="s">
        <v>41</v>
      </c>
    </row>
    <row r="18" spans="1:122">
      <c r="A18" s="45" t="s">
        <v>3</v>
      </c>
      <c r="B18" s="293">
        <v>134086</v>
      </c>
      <c r="C18" s="293">
        <v>134467</v>
      </c>
      <c r="D18" s="293">
        <v>139933</v>
      </c>
      <c r="E18" s="293">
        <v>111961</v>
      </c>
      <c r="F18" s="293">
        <v>121057</v>
      </c>
      <c r="G18" s="293">
        <v>120408</v>
      </c>
      <c r="H18" s="293">
        <v>118625</v>
      </c>
      <c r="I18" s="293">
        <v>124125</v>
      </c>
      <c r="J18" s="293">
        <v>130120</v>
      </c>
      <c r="K18" s="293">
        <v>134207</v>
      </c>
      <c r="L18" s="293">
        <v>140118.22689276334</v>
      </c>
      <c r="M18" s="293">
        <v>137295.99307379988</v>
      </c>
      <c r="N18" s="293">
        <v>136196.47910198235</v>
      </c>
      <c r="O18" s="293" t="s">
        <v>41</v>
      </c>
      <c r="P18" s="293" t="s">
        <v>41</v>
      </c>
      <c r="Q18" s="293" t="s">
        <v>41</v>
      </c>
      <c r="R18" s="293" t="s">
        <v>41</v>
      </c>
      <c r="S18" s="293" t="s">
        <v>41</v>
      </c>
      <c r="T18" s="293" t="s">
        <v>41</v>
      </c>
      <c r="U18" s="293" t="s">
        <v>41</v>
      </c>
      <c r="V18" s="293" t="s">
        <v>41</v>
      </c>
      <c r="W18" s="293">
        <v>109538</v>
      </c>
      <c r="X18" s="293">
        <v>109747</v>
      </c>
      <c r="Y18" s="293">
        <v>114216</v>
      </c>
      <c r="Z18" s="293">
        <v>88808</v>
      </c>
      <c r="AA18" s="293">
        <v>95430</v>
      </c>
      <c r="AB18" s="293">
        <v>93600</v>
      </c>
      <c r="AC18" s="293">
        <v>94087</v>
      </c>
      <c r="AD18" s="293">
        <v>96502</v>
      </c>
      <c r="AE18" s="293">
        <v>99094</v>
      </c>
      <c r="AF18" s="293">
        <v>104237</v>
      </c>
      <c r="AG18" s="293">
        <v>4180451.6</v>
      </c>
      <c r="AH18" s="293">
        <v>4081241.72</v>
      </c>
      <c r="AI18" s="293">
        <v>4009558.16</v>
      </c>
      <c r="AJ18" s="293" t="s">
        <v>41</v>
      </c>
      <c r="AK18" s="293" t="s">
        <v>41</v>
      </c>
      <c r="AL18" s="293" t="s">
        <v>41</v>
      </c>
      <c r="AM18" s="293" t="s">
        <v>41</v>
      </c>
      <c r="AN18" s="293" t="s">
        <v>41</v>
      </c>
      <c r="AO18" s="293" t="s">
        <v>41</v>
      </c>
      <c r="AP18" s="293" t="s">
        <v>41</v>
      </c>
      <c r="AQ18" s="293" t="s">
        <v>41</v>
      </c>
      <c r="AR18" s="293">
        <v>18861</v>
      </c>
      <c r="AS18" s="293">
        <v>19052</v>
      </c>
      <c r="AT18" s="293">
        <v>19610</v>
      </c>
      <c r="AU18" s="293">
        <v>20330</v>
      </c>
      <c r="AV18" s="293">
        <v>20811</v>
      </c>
      <c r="AW18" s="293">
        <v>21124</v>
      </c>
      <c r="AX18" s="293">
        <v>20452</v>
      </c>
      <c r="AY18" s="293">
        <v>22309</v>
      </c>
      <c r="AZ18" s="293">
        <v>25343</v>
      </c>
      <c r="BA18" s="293">
        <v>24533</v>
      </c>
      <c r="BB18" s="293">
        <v>92357.72</v>
      </c>
      <c r="BC18" s="293">
        <v>-93734.39</v>
      </c>
      <c r="BD18" s="293">
        <v>14340.59</v>
      </c>
      <c r="BE18" s="293" t="s">
        <v>41</v>
      </c>
      <c r="BF18" s="293" t="s">
        <v>41</v>
      </c>
      <c r="BG18" s="293" t="s">
        <v>41</v>
      </c>
      <c r="BH18" s="293" t="s">
        <v>41</v>
      </c>
      <c r="BI18" s="293" t="s">
        <v>41</v>
      </c>
      <c r="BJ18" s="293" t="s">
        <v>41</v>
      </c>
      <c r="BK18" s="293" t="s">
        <v>41</v>
      </c>
      <c r="BL18" s="293" t="s">
        <v>41</v>
      </c>
      <c r="BM18" s="293">
        <v>1554</v>
      </c>
      <c r="BN18" s="293">
        <v>2019</v>
      </c>
      <c r="BO18" s="293">
        <v>2002</v>
      </c>
      <c r="BP18" s="293">
        <v>1199</v>
      </c>
      <c r="BQ18" s="293">
        <v>3090</v>
      </c>
      <c r="BR18" s="293">
        <v>4037</v>
      </c>
      <c r="BS18" s="293">
        <v>2907</v>
      </c>
      <c r="BT18" s="293">
        <v>4250</v>
      </c>
      <c r="BU18" s="293">
        <v>4522</v>
      </c>
      <c r="BV18" s="293">
        <v>4122</v>
      </c>
      <c r="BW18" s="293">
        <v>164205.24</v>
      </c>
      <c r="BX18" s="293">
        <v>165586.71</v>
      </c>
      <c r="BY18" s="293">
        <v>166036.28</v>
      </c>
      <c r="BZ18" s="293" t="s">
        <v>41</v>
      </c>
      <c r="CA18" s="293" t="s">
        <v>41</v>
      </c>
      <c r="CB18" s="293" t="s">
        <v>41</v>
      </c>
      <c r="CC18" s="293" t="s">
        <v>41</v>
      </c>
      <c r="CD18" s="293" t="s">
        <v>41</v>
      </c>
      <c r="CE18" s="293" t="s">
        <v>41</v>
      </c>
      <c r="CF18" s="293" t="s">
        <v>41</v>
      </c>
      <c r="CG18" s="293" t="s">
        <v>41</v>
      </c>
      <c r="CH18" s="293">
        <v>4133</v>
      </c>
      <c r="CI18" s="293">
        <v>3648</v>
      </c>
      <c r="CJ18" s="293">
        <v>4105</v>
      </c>
      <c r="CK18" s="293">
        <v>1624</v>
      </c>
      <c r="CL18" s="293">
        <v>1727</v>
      </c>
      <c r="CM18" s="293">
        <v>1648</v>
      </c>
      <c r="CN18" s="293">
        <v>1179</v>
      </c>
      <c r="CO18" s="293">
        <v>1064</v>
      </c>
      <c r="CP18" s="293">
        <v>1160</v>
      </c>
      <c r="CQ18" s="293">
        <v>1315</v>
      </c>
      <c r="CR18" s="293">
        <v>-96994.79</v>
      </c>
      <c r="CS18" s="293">
        <v>-90259.199999999997</v>
      </c>
      <c r="CT18" s="293">
        <v>-98568</v>
      </c>
      <c r="CU18" s="293" t="s">
        <v>41</v>
      </c>
      <c r="CV18" s="293" t="s">
        <v>41</v>
      </c>
      <c r="CW18" s="293" t="s">
        <v>41</v>
      </c>
      <c r="CX18" s="293" t="s">
        <v>41</v>
      </c>
      <c r="CY18" s="293" t="s">
        <v>41</v>
      </c>
      <c r="CZ18" s="293" t="s">
        <v>41</v>
      </c>
      <c r="DA18" s="293" t="s">
        <v>41</v>
      </c>
      <c r="DB18" s="293" t="s">
        <v>41</v>
      </c>
      <c r="DC18" s="293">
        <v>2643</v>
      </c>
      <c r="DD18" s="293">
        <v>2635</v>
      </c>
      <c r="DE18" s="293">
        <v>2732</v>
      </c>
      <c r="DF18" s="293">
        <v>2193</v>
      </c>
      <c r="DG18" s="293">
        <v>2275</v>
      </c>
      <c r="DH18" s="293">
        <v>2249</v>
      </c>
      <c r="DI18" s="293">
        <v>2454</v>
      </c>
      <c r="DJ18" s="293">
        <v>2541</v>
      </c>
      <c r="DK18" s="293">
        <v>2638</v>
      </c>
      <c r="DL18" s="293">
        <v>2698</v>
      </c>
      <c r="DM18" s="293" t="s">
        <v>41</v>
      </c>
      <c r="DN18" s="293" t="s">
        <v>41</v>
      </c>
      <c r="DO18" s="293" t="s">
        <v>41</v>
      </c>
      <c r="DP18" s="293" t="s">
        <v>41</v>
      </c>
      <c r="DQ18" s="293" t="s">
        <v>41</v>
      </c>
      <c r="DR18" s="293" t="s">
        <v>41</v>
      </c>
    </row>
    <row r="19" spans="1:122">
      <c r="A19" s="96" t="s">
        <v>30</v>
      </c>
      <c r="B19" s="293">
        <v>917</v>
      </c>
      <c r="C19" s="293">
        <v>1099</v>
      </c>
      <c r="D19" s="293">
        <v>1243</v>
      </c>
      <c r="E19" s="293">
        <v>1287</v>
      </c>
      <c r="F19" s="293">
        <v>1473</v>
      </c>
      <c r="G19" s="293">
        <v>1719</v>
      </c>
      <c r="H19" s="293">
        <v>1983</v>
      </c>
      <c r="I19" s="293">
        <v>2145</v>
      </c>
      <c r="J19" s="293">
        <v>2259</v>
      </c>
      <c r="K19" s="293">
        <v>2449</v>
      </c>
      <c r="L19" s="293" t="s">
        <v>41</v>
      </c>
      <c r="M19" s="293" t="s">
        <v>41</v>
      </c>
      <c r="N19" s="293" t="s">
        <v>41</v>
      </c>
      <c r="O19" s="293" t="s">
        <v>41</v>
      </c>
      <c r="P19" s="293" t="s">
        <v>41</v>
      </c>
      <c r="Q19" s="293" t="s">
        <v>41</v>
      </c>
      <c r="R19" s="293" t="s">
        <v>41</v>
      </c>
      <c r="S19" s="293" t="s">
        <v>41</v>
      </c>
      <c r="T19" s="293" t="s">
        <v>41</v>
      </c>
      <c r="U19" s="293" t="s">
        <v>41</v>
      </c>
      <c r="V19" s="293" t="s">
        <v>41</v>
      </c>
      <c r="W19" s="293">
        <v>55</v>
      </c>
      <c r="X19" s="293">
        <v>55</v>
      </c>
      <c r="Y19" s="293">
        <v>55</v>
      </c>
      <c r="Z19" s="293">
        <v>38</v>
      </c>
      <c r="AA19" s="293">
        <v>45</v>
      </c>
      <c r="AB19" s="293">
        <v>52</v>
      </c>
      <c r="AC19" s="293">
        <v>56</v>
      </c>
      <c r="AD19" s="293">
        <v>59</v>
      </c>
      <c r="AE19" s="293">
        <v>63</v>
      </c>
      <c r="AF19" s="293">
        <v>66</v>
      </c>
      <c r="AG19" s="293" t="s">
        <v>41</v>
      </c>
      <c r="AH19" s="293" t="s">
        <v>41</v>
      </c>
      <c r="AI19" s="293" t="s">
        <v>41</v>
      </c>
      <c r="AJ19" s="293" t="s">
        <v>41</v>
      </c>
      <c r="AK19" s="293" t="s">
        <v>41</v>
      </c>
      <c r="AL19" s="293" t="s">
        <v>7</v>
      </c>
      <c r="AM19" s="293" t="s">
        <v>41</v>
      </c>
      <c r="AN19" s="293" t="s">
        <v>41</v>
      </c>
      <c r="AO19" s="293" t="s">
        <v>41</v>
      </c>
      <c r="AP19" s="293" t="s">
        <v>41</v>
      </c>
      <c r="AQ19" s="293" t="s">
        <v>41</v>
      </c>
      <c r="AR19" s="293">
        <v>673</v>
      </c>
      <c r="AS19" s="293">
        <v>823</v>
      </c>
      <c r="AT19" s="293">
        <v>954</v>
      </c>
      <c r="AU19" s="293">
        <v>1021</v>
      </c>
      <c r="AV19" s="293">
        <v>1097</v>
      </c>
      <c r="AW19" s="293">
        <v>1173</v>
      </c>
      <c r="AX19" s="293">
        <v>1440</v>
      </c>
      <c r="AY19" s="293">
        <v>1353</v>
      </c>
      <c r="AZ19" s="293">
        <v>1453</v>
      </c>
      <c r="BA19" s="293">
        <v>1535</v>
      </c>
      <c r="BB19" s="293" t="s">
        <v>41</v>
      </c>
      <c r="BC19" s="293" t="s">
        <v>41</v>
      </c>
      <c r="BD19" s="293" t="s">
        <v>41</v>
      </c>
      <c r="BE19" s="293" t="s">
        <v>41</v>
      </c>
      <c r="BF19" s="293" t="s">
        <v>41</v>
      </c>
      <c r="BG19" s="293" t="s">
        <v>41</v>
      </c>
      <c r="BH19" s="293" t="s">
        <v>41</v>
      </c>
      <c r="BI19" s="293" t="s">
        <v>41</v>
      </c>
      <c r="BJ19" s="293" t="s">
        <v>41</v>
      </c>
      <c r="BK19" s="293" t="s">
        <v>41</v>
      </c>
      <c r="BL19" s="293" t="s">
        <v>41</v>
      </c>
      <c r="BM19" s="293" t="s">
        <v>38</v>
      </c>
      <c r="BN19" s="293" t="s">
        <v>38</v>
      </c>
      <c r="BO19" s="293" t="s">
        <v>38</v>
      </c>
      <c r="BP19" s="293">
        <v>0</v>
      </c>
      <c r="BQ19" s="293">
        <v>119</v>
      </c>
      <c r="BR19" s="293">
        <v>329</v>
      </c>
      <c r="BS19" s="293">
        <v>349</v>
      </c>
      <c r="BT19" s="293">
        <v>507</v>
      </c>
      <c r="BU19" s="293">
        <v>511</v>
      </c>
      <c r="BV19" s="293">
        <v>604</v>
      </c>
      <c r="BW19" s="293" t="s">
        <v>41</v>
      </c>
      <c r="BX19" s="293" t="s">
        <v>41</v>
      </c>
      <c r="BY19" s="293" t="s">
        <v>41</v>
      </c>
      <c r="BZ19" s="293" t="s">
        <v>41</v>
      </c>
      <c r="CA19" s="293" t="s">
        <v>41</v>
      </c>
      <c r="CB19" s="293" t="s">
        <v>7</v>
      </c>
      <c r="CC19" s="293" t="s">
        <v>7</v>
      </c>
      <c r="CD19" s="293" t="s">
        <v>7</v>
      </c>
      <c r="CE19" s="293" t="s">
        <v>7</v>
      </c>
      <c r="CF19" s="293" t="s">
        <v>7</v>
      </c>
      <c r="CG19" s="293" t="s">
        <v>7</v>
      </c>
      <c r="CH19" s="293">
        <v>189</v>
      </c>
      <c r="CI19" s="293">
        <v>221</v>
      </c>
      <c r="CJ19" s="293">
        <v>234</v>
      </c>
      <c r="CK19" s="293">
        <v>227</v>
      </c>
      <c r="CL19" s="293">
        <v>212</v>
      </c>
      <c r="CM19" s="293">
        <v>165</v>
      </c>
      <c r="CN19" s="293">
        <v>138</v>
      </c>
      <c r="CO19" s="293">
        <v>226</v>
      </c>
      <c r="CP19" s="293">
        <v>233</v>
      </c>
      <c r="CQ19" s="293">
        <v>244</v>
      </c>
      <c r="CR19" s="293" t="s">
        <v>41</v>
      </c>
      <c r="CS19" s="293" t="s">
        <v>41</v>
      </c>
      <c r="CT19" s="293" t="s">
        <v>41</v>
      </c>
      <c r="CU19" s="293" t="s">
        <v>41</v>
      </c>
      <c r="CV19" s="293" t="s">
        <v>41</v>
      </c>
      <c r="CW19" s="293" t="s">
        <v>7</v>
      </c>
      <c r="CX19" s="293" t="s">
        <v>41</v>
      </c>
      <c r="CY19" s="293" t="s">
        <v>41</v>
      </c>
      <c r="CZ19" s="293" t="s">
        <v>41</v>
      </c>
      <c r="DA19" s="293" t="s">
        <v>41</v>
      </c>
      <c r="DB19" s="293" t="s">
        <v>41</v>
      </c>
      <c r="DC19" s="293">
        <v>28</v>
      </c>
      <c r="DD19" s="293">
        <v>32</v>
      </c>
      <c r="DE19" s="293">
        <v>36</v>
      </c>
      <c r="DF19" s="293">
        <v>36</v>
      </c>
      <c r="DG19" s="293">
        <v>41</v>
      </c>
      <c r="DH19" s="293">
        <v>46</v>
      </c>
      <c r="DI19" s="293">
        <v>50</v>
      </c>
      <c r="DJ19" s="293">
        <v>52</v>
      </c>
      <c r="DK19" s="293">
        <v>53</v>
      </c>
      <c r="DL19" s="293">
        <v>56</v>
      </c>
      <c r="DM19" s="293" t="s">
        <v>41</v>
      </c>
      <c r="DN19" s="293" t="s">
        <v>41</v>
      </c>
      <c r="DO19" s="293" t="s">
        <v>41</v>
      </c>
      <c r="DP19" s="293" t="s">
        <v>41</v>
      </c>
      <c r="DQ19" s="293" t="s">
        <v>41</v>
      </c>
      <c r="DR19" s="293" t="s">
        <v>41</v>
      </c>
    </row>
    <row r="20" spans="1:122">
      <c r="A20" s="45" t="s">
        <v>1</v>
      </c>
      <c r="B20" s="293">
        <v>1031</v>
      </c>
      <c r="C20" s="293">
        <v>1060</v>
      </c>
      <c r="D20" s="293">
        <v>1127</v>
      </c>
      <c r="E20" s="293">
        <v>1267</v>
      </c>
      <c r="F20" s="293">
        <v>1338</v>
      </c>
      <c r="G20" s="293">
        <v>1404</v>
      </c>
      <c r="H20" s="293">
        <v>1424</v>
      </c>
      <c r="I20" s="293">
        <v>1266</v>
      </c>
      <c r="J20" s="293">
        <v>1341</v>
      </c>
      <c r="K20" s="293">
        <v>1426</v>
      </c>
      <c r="L20" s="293" t="s">
        <v>41</v>
      </c>
      <c r="M20" s="293" t="s">
        <v>41</v>
      </c>
      <c r="N20" s="293" t="s">
        <v>41</v>
      </c>
      <c r="O20" s="293" t="s">
        <v>41</v>
      </c>
      <c r="P20" s="293" t="s">
        <v>41</v>
      </c>
      <c r="Q20" s="293" t="s">
        <v>41</v>
      </c>
      <c r="R20" s="293" t="s">
        <v>41</v>
      </c>
      <c r="S20" s="293" t="s">
        <v>41</v>
      </c>
      <c r="T20" s="293" t="s">
        <v>41</v>
      </c>
      <c r="U20" s="293" t="s">
        <v>41</v>
      </c>
      <c r="V20" s="293" t="s">
        <v>41</v>
      </c>
      <c r="W20" s="293">
        <v>76</v>
      </c>
      <c r="X20" s="293">
        <v>79</v>
      </c>
      <c r="Y20" s="293">
        <v>80</v>
      </c>
      <c r="Z20" s="293">
        <v>85</v>
      </c>
      <c r="AA20" s="293">
        <v>90</v>
      </c>
      <c r="AB20" s="293">
        <v>95</v>
      </c>
      <c r="AC20" s="293">
        <v>34</v>
      </c>
      <c r="AD20" s="293">
        <v>8</v>
      </c>
      <c r="AE20" s="293">
        <v>1</v>
      </c>
      <c r="AF20" s="293">
        <v>1</v>
      </c>
      <c r="AG20" s="293" t="s">
        <v>41</v>
      </c>
      <c r="AH20" s="293" t="s">
        <v>41</v>
      </c>
      <c r="AI20" s="293" t="s">
        <v>41</v>
      </c>
      <c r="AJ20" s="293" t="s">
        <v>41</v>
      </c>
      <c r="AK20" s="293" t="s">
        <v>41</v>
      </c>
      <c r="AL20" s="293" t="s">
        <v>41</v>
      </c>
      <c r="AM20" s="293" t="s">
        <v>41</v>
      </c>
      <c r="AN20" s="293" t="s">
        <v>41</v>
      </c>
      <c r="AO20" s="293" t="s">
        <v>41</v>
      </c>
      <c r="AP20" s="293" t="s">
        <v>41</v>
      </c>
      <c r="AQ20" s="293" t="s">
        <v>41</v>
      </c>
      <c r="AR20" s="293">
        <v>448</v>
      </c>
      <c r="AS20" s="293">
        <v>479</v>
      </c>
      <c r="AT20" s="293">
        <v>496</v>
      </c>
      <c r="AU20" s="293">
        <v>516</v>
      </c>
      <c r="AV20" s="293">
        <v>540</v>
      </c>
      <c r="AW20" s="293">
        <v>566</v>
      </c>
      <c r="AX20" s="293">
        <v>587</v>
      </c>
      <c r="AY20" s="293">
        <v>427</v>
      </c>
      <c r="AZ20" s="293">
        <v>495</v>
      </c>
      <c r="BA20" s="293">
        <v>526</v>
      </c>
      <c r="BB20" s="293" t="s">
        <v>41</v>
      </c>
      <c r="BC20" s="293" t="s">
        <v>41</v>
      </c>
      <c r="BD20" s="293" t="s">
        <v>41</v>
      </c>
      <c r="BE20" s="293" t="s">
        <v>41</v>
      </c>
      <c r="BF20" s="293" t="s">
        <v>41</v>
      </c>
      <c r="BG20" s="293" t="s">
        <v>41</v>
      </c>
      <c r="BH20" s="293" t="s">
        <v>41</v>
      </c>
      <c r="BI20" s="293" t="s">
        <v>41</v>
      </c>
      <c r="BJ20" s="293" t="s">
        <v>41</v>
      </c>
      <c r="BK20" s="293" t="s">
        <v>41</v>
      </c>
      <c r="BL20" s="293" t="s">
        <v>41</v>
      </c>
      <c r="BM20" s="293" t="s">
        <v>38</v>
      </c>
      <c r="BN20" s="293" t="s">
        <v>38</v>
      </c>
      <c r="BO20" s="293" t="s">
        <v>38</v>
      </c>
      <c r="BP20" s="293" t="s">
        <v>38</v>
      </c>
      <c r="BQ20" s="293" t="s">
        <v>38</v>
      </c>
      <c r="BR20" s="293" t="s">
        <v>38</v>
      </c>
      <c r="BS20" s="293" t="s">
        <v>38</v>
      </c>
      <c r="BT20" s="293" t="s">
        <v>38</v>
      </c>
      <c r="BU20" s="293" t="s">
        <v>38</v>
      </c>
      <c r="BV20" s="293" t="s">
        <v>38</v>
      </c>
      <c r="BW20" s="293" t="s">
        <v>38</v>
      </c>
      <c r="BX20" s="293" t="s">
        <v>38</v>
      </c>
      <c r="BY20" s="293" t="s">
        <v>38</v>
      </c>
      <c r="BZ20" s="293" t="s">
        <v>38</v>
      </c>
      <c r="CA20" s="293" t="s">
        <v>38</v>
      </c>
      <c r="CB20" s="293" t="s">
        <v>38</v>
      </c>
      <c r="CC20" s="293" t="s">
        <v>38</v>
      </c>
      <c r="CD20" s="293" t="s">
        <v>38</v>
      </c>
      <c r="CE20" s="293" t="s">
        <v>38</v>
      </c>
      <c r="CF20" s="293" t="s">
        <v>38</v>
      </c>
      <c r="CG20" s="293" t="s">
        <v>38</v>
      </c>
      <c r="CH20" s="293">
        <v>507</v>
      </c>
      <c r="CI20" s="293">
        <v>502</v>
      </c>
      <c r="CJ20" s="293">
        <v>551</v>
      </c>
      <c r="CK20" s="293">
        <v>667</v>
      </c>
      <c r="CL20" s="293">
        <v>708</v>
      </c>
      <c r="CM20" s="293">
        <v>743</v>
      </c>
      <c r="CN20" s="293">
        <v>803</v>
      </c>
      <c r="CO20" s="293">
        <v>831</v>
      </c>
      <c r="CP20" s="293">
        <v>846</v>
      </c>
      <c r="CQ20" s="293">
        <v>899</v>
      </c>
      <c r="CR20" s="293" t="s">
        <v>41</v>
      </c>
      <c r="CS20" s="293" t="s">
        <v>41</v>
      </c>
      <c r="CT20" s="293" t="s">
        <v>41</v>
      </c>
      <c r="CU20" s="293" t="s">
        <v>41</v>
      </c>
      <c r="CV20" s="293" t="s">
        <v>41</v>
      </c>
      <c r="CW20" s="293" t="s">
        <v>41</v>
      </c>
      <c r="CX20" s="293" t="s">
        <v>41</v>
      </c>
      <c r="CY20" s="293" t="s">
        <v>41</v>
      </c>
      <c r="CZ20" s="293" t="s">
        <v>41</v>
      </c>
      <c r="DA20" s="293" t="s">
        <v>41</v>
      </c>
      <c r="DB20" s="293" t="s">
        <v>41</v>
      </c>
      <c r="DC20" s="293">
        <v>96</v>
      </c>
      <c r="DD20" s="293">
        <v>100</v>
      </c>
      <c r="DE20" s="293">
        <v>105</v>
      </c>
      <c r="DF20" s="293">
        <v>118</v>
      </c>
      <c r="DG20" s="293">
        <v>121</v>
      </c>
      <c r="DH20" s="293">
        <v>122</v>
      </c>
      <c r="DI20" s="293">
        <v>121</v>
      </c>
      <c r="DJ20" s="293">
        <v>105</v>
      </c>
      <c r="DK20" s="293">
        <v>108</v>
      </c>
      <c r="DL20" s="293">
        <v>112</v>
      </c>
      <c r="DM20" s="293" t="s">
        <v>41</v>
      </c>
      <c r="DN20" s="293" t="s">
        <v>41</v>
      </c>
      <c r="DO20" s="293" t="s">
        <v>41</v>
      </c>
      <c r="DP20" s="293" t="s">
        <v>41</v>
      </c>
      <c r="DQ20" s="293" t="s">
        <v>41</v>
      </c>
      <c r="DR20" s="293" t="s">
        <v>41</v>
      </c>
    </row>
    <row r="21" spans="1:122">
      <c r="A21" s="45" t="s">
        <v>0</v>
      </c>
      <c r="B21" s="293">
        <v>4727</v>
      </c>
      <c r="C21" s="293">
        <v>4287</v>
      </c>
      <c r="D21" s="293">
        <v>4149</v>
      </c>
      <c r="E21" s="293">
        <v>3844</v>
      </c>
      <c r="F21" s="293">
        <v>3522</v>
      </c>
      <c r="G21" s="293">
        <v>3863</v>
      </c>
      <c r="H21" s="293">
        <v>3546</v>
      </c>
      <c r="I21" s="293">
        <v>3410</v>
      </c>
      <c r="J21" s="293">
        <v>3284</v>
      </c>
      <c r="K21" s="293">
        <v>3261</v>
      </c>
      <c r="L21" s="293" t="s">
        <v>41</v>
      </c>
      <c r="M21" s="293" t="s">
        <v>41</v>
      </c>
      <c r="N21" s="293" t="s">
        <v>41</v>
      </c>
      <c r="O21" s="293" t="s">
        <v>41</v>
      </c>
      <c r="P21" s="293" t="s">
        <v>41</v>
      </c>
      <c r="Q21" s="293" t="s">
        <v>41</v>
      </c>
      <c r="R21" s="293" t="s">
        <v>41</v>
      </c>
      <c r="S21" s="293" t="s">
        <v>41</v>
      </c>
      <c r="T21" s="293" t="s">
        <v>41</v>
      </c>
      <c r="U21" s="293" t="s">
        <v>41</v>
      </c>
      <c r="V21" s="293" t="s">
        <v>41</v>
      </c>
      <c r="W21" s="293">
        <v>2907</v>
      </c>
      <c r="X21" s="293">
        <v>2664</v>
      </c>
      <c r="Y21" s="293">
        <v>2511</v>
      </c>
      <c r="Z21" s="293">
        <v>2350</v>
      </c>
      <c r="AA21" s="293">
        <v>2261</v>
      </c>
      <c r="AB21" s="293">
        <v>2442</v>
      </c>
      <c r="AC21" s="293">
        <v>2130</v>
      </c>
      <c r="AD21" s="293">
        <v>2001</v>
      </c>
      <c r="AE21" s="293">
        <v>1879</v>
      </c>
      <c r="AF21" s="293">
        <v>1853</v>
      </c>
      <c r="AG21" s="293" t="s">
        <v>41</v>
      </c>
      <c r="AH21" s="293" t="s">
        <v>41</v>
      </c>
      <c r="AI21" s="293" t="s">
        <v>41</v>
      </c>
      <c r="AJ21" s="293" t="s">
        <v>41</v>
      </c>
      <c r="AK21" s="293" t="s">
        <v>41</v>
      </c>
      <c r="AL21" s="293" t="s">
        <v>41</v>
      </c>
      <c r="AM21" s="293" t="s">
        <v>41</v>
      </c>
      <c r="AN21" s="293" t="s">
        <v>41</v>
      </c>
      <c r="AO21" s="293" t="s">
        <v>41</v>
      </c>
      <c r="AP21" s="293" t="s">
        <v>41</v>
      </c>
      <c r="AQ21" s="293" t="s">
        <v>41</v>
      </c>
      <c r="AR21" s="293">
        <v>1102</v>
      </c>
      <c r="AS21" s="293">
        <v>1016</v>
      </c>
      <c r="AT21" s="293">
        <v>964</v>
      </c>
      <c r="AU21" s="293">
        <v>760</v>
      </c>
      <c r="AV21" s="293">
        <v>611</v>
      </c>
      <c r="AW21" s="293">
        <v>664</v>
      </c>
      <c r="AX21" s="293">
        <v>640</v>
      </c>
      <c r="AY21" s="293">
        <v>612</v>
      </c>
      <c r="AZ21" s="293">
        <v>586</v>
      </c>
      <c r="BA21" s="293">
        <v>579</v>
      </c>
      <c r="BB21" s="293" t="s">
        <v>41</v>
      </c>
      <c r="BC21" s="293" t="s">
        <v>41</v>
      </c>
      <c r="BD21" s="293" t="s">
        <v>41</v>
      </c>
      <c r="BE21" s="293" t="s">
        <v>41</v>
      </c>
      <c r="BF21" s="293" t="s">
        <v>41</v>
      </c>
      <c r="BG21" s="293" t="s">
        <v>41</v>
      </c>
      <c r="BH21" s="293" t="s">
        <v>41</v>
      </c>
      <c r="BI21" s="293" t="s">
        <v>41</v>
      </c>
      <c r="BJ21" s="293" t="s">
        <v>41</v>
      </c>
      <c r="BK21" s="293" t="s">
        <v>41</v>
      </c>
      <c r="BL21" s="293" t="s">
        <v>41</v>
      </c>
      <c r="BM21" s="293" t="s">
        <v>38</v>
      </c>
      <c r="BN21" s="293" t="s">
        <v>38</v>
      </c>
      <c r="BO21" s="293" t="s">
        <v>38</v>
      </c>
      <c r="BP21" s="293" t="s">
        <v>38</v>
      </c>
      <c r="BQ21" s="293" t="s">
        <v>38</v>
      </c>
      <c r="BR21" s="293" t="s">
        <v>38</v>
      </c>
      <c r="BS21" s="293" t="s">
        <v>38</v>
      </c>
      <c r="BT21" s="293" t="s">
        <v>38</v>
      </c>
      <c r="BU21" s="293" t="s">
        <v>38</v>
      </c>
      <c r="BV21" s="293" t="s">
        <v>38</v>
      </c>
      <c r="BW21" s="293" t="s">
        <v>38</v>
      </c>
      <c r="BX21" s="293" t="s">
        <v>38</v>
      </c>
      <c r="BY21" s="293" t="s">
        <v>38</v>
      </c>
      <c r="BZ21" s="293" t="s">
        <v>38</v>
      </c>
      <c r="CA21" s="293" t="s">
        <v>38</v>
      </c>
      <c r="CB21" s="293" t="s">
        <v>38</v>
      </c>
      <c r="CC21" s="293" t="s">
        <v>38</v>
      </c>
      <c r="CD21" s="293" t="s">
        <v>38</v>
      </c>
      <c r="CE21" s="293" t="s">
        <v>38</v>
      </c>
      <c r="CF21" s="293" t="s">
        <v>38</v>
      </c>
      <c r="CG21" s="293" t="s">
        <v>38</v>
      </c>
      <c r="CH21" s="293">
        <v>719</v>
      </c>
      <c r="CI21" s="293">
        <v>608</v>
      </c>
      <c r="CJ21" s="293">
        <v>674</v>
      </c>
      <c r="CK21" s="293">
        <v>735</v>
      </c>
      <c r="CL21" s="293">
        <v>650</v>
      </c>
      <c r="CM21" s="293">
        <v>758</v>
      </c>
      <c r="CN21" s="293">
        <v>755</v>
      </c>
      <c r="CO21" s="293">
        <v>798</v>
      </c>
      <c r="CP21" s="293">
        <v>820</v>
      </c>
      <c r="CQ21" s="293">
        <v>829</v>
      </c>
      <c r="CR21" s="293" t="s">
        <v>41</v>
      </c>
      <c r="CS21" s="293" t="s">
        <v>41</v>
      </c>
      <c r="CT21" s="293" t="s">
        <v>41</v>
      </c>
      <c r="CU21" s="293" t="s">
        <v>41</v>
      </c>
      <c r="CV21" s="293" t="s">
        <v>41</v>
      </c>
      <c r="CW21" s="293" t="s">
        <v>41</v>
      </c>
      <c r="CX21" s="293" t="s">
        <v>41</v>
      </c>
      <c r="CY21" s="293" t="s">
        <v>41</v>
      </c>
      <c r="CZ21" s="293" t="s">
        <v>41</v>
      </c>
      <c r="DA21" s="293" t="s">
        <v>41</v>
      </c>
      <c r="DB21" s="293" t="s">
        <v>41</v>
      </c>
      <c r="DC21" s="293" t="s">
        <v>41</v>
      </c>
      <c r="DD21" s="293" t="s">
        <v>41</v>
      </c>
      <c r="DE21" s="293" t="s">
        <v>41</v>
      </c>
      <c r="DF21" s="293">
        <v>297</v>
      </c>
      <c r="DG21" s="293">
        <v>270</v>
      </c>
      <c r="DH21" s="293">
        <v>294</v>
      </c>
      <c r="DI21" s="293">
        <v>283</v>
      </c>
      <c r="DJ21" s="293">
        <v>273</v>
      </c>
      <c r="DK21" s="293">
        <v>264</v>
      </c>
      <c r="DL21" s="293">
        <v>261</v>
      </c>
      <c r="DM21" s="293" t="s">
        <v>41</v>
      </c>
      <c r="DN21" s="293" t="s">
        <v>41</v>
      </c>
      <c r="DO21" s="293" t="s">
        <v>41</v>
      </c>
      <c r="DP21" s="293" t="s">
        <v>41</v>
      </c>
      <c r="DQ21" s="293" t="s">
        <v>41</v>
      </c>
      <c r="DR21" s="293" t="s">
        <v>41</v>
      </c>
    </row>
    <row r="23" spans="1:122">
      <c r="A23" s="27" t="s">
        <v>78</v>
      </c>
    </row>
    <row r="24" spans="1:122">
      <c r="A24" s="60"/>
    </row>
    <row r="25" spans="1:122">
      <c r="A25" s="47" t="s">
        <v>222</v>
      </c>
    </row>
    <row r="26" spans="1:122">
      <c r="B26" s="24"/>
    </row>
    <row r="27" spans="1:122">
      <c r="A27" s="35" t="s">
        <v>42</v>
      </c>
    </row>
    <row r="29" spans="1:122">
      <c r="A29" s="49" t="s">
        <v>590</v>
      </c>
    </row>
    <row r="83" spans="1:1">
      <c r="A83" s="53" t="s">
        <v>77</v>
      </c>
    </row>
    <row r="85" spans="1:1">
      <c r="A85" s="49" t="s">
        <v>76</v>
      </c>
    </row>
    <row r="86" spans="1:1">
      <c r="A86" s="49" t="s">
        <v>16</v>
      </c>
    </row>
    <row r="87" spans="1:1">
      <c r="A87" s="49" t="s">
        <v>75</v>
      </c>
    </row>
    <row r="88" spans="1:1">
      <c r="A88" s="49" t="s">
        <v>74</v>
      </c>
    </row>
    <row r="89" spans="1:1">
      <c r="A89" s="49" t="s">
        <v>16</v>
      </c>
    </row>
    <row r="90" spans="1:1">
      <c r="A90" s="49" t="s">
        <v>73</v>
      </c>
    </row>
    <row r="91" spans="1:1">
      <c r="A91" s="49" t="s">
        <v>16</v>
      </c>
    </row>
    <row r="92" spans="1:1">
      <c r="A92" s="49" t="s">
        <v>54</v>
      </c>
    </row>
    <row r="93" spans="1:1">
      <c r="A93" s="49" t="s">
        <v>53</v>
      </c>
    </row>
    <row r="94" spans="1:1">
      <c r="A94" s="49" t="s">
        <v>16</v>
      </c>
    </row>
    <row r="95" spans="1:1">
      <c r="A95" s="49" t="s">
        <v>52</v>
      </c>
    </row>
    <row r="97" spans="1:1">
      <c r="A97" s="49" t="s">
        <v>72</v>
      </c>
    </row>
    <row r="98" spans="1:1">
      <c r="A98" s="49" t="s">
        <v>71</v>
      </c>
    </row>
    <row r="99" spans="1:1">
      <c r="A99" s="49" t="s">
        <v>16</v>
      </c>
    </row>
    <row r="100" spans="1:1">
      <c r="A100" s="49" t="s">
        <v>51</v>
      </c>
    </row>
    <row r="101" spans="1:1">
      <c r="A101" s="49" t="s">
        <v>70</v>
      </c>
    </row>
    <row r="102" spans="1:1">
      <c r="A102" s="49" t="s">
        <v>69</v>
      </c>
    </row>
    <row r="103" spans="1:1">
      <c r="A103" s="49" t="s">
        <v>68</v>
      </c>
    </row>
    <row r="104" spans="1:1">
      <c r="A104" s="49" t="s">
        <v>67</v>
      </c>
    </row>
    <row r="105" spans="1:1">
      <c r="A105" s="49" t="s">
        <v>66</v>
      </c>
    </row>
    <row r="106" spans="1:1">
      <c r="A106" s="49" t="s">
        <v>65</v>
      </c>
    </row>
    <row r="107" spans="1:1">
      <c r="A107" s="49" t="s">
        <v>64</v>
      </c>
    </row>
    <row r="108" spans="1:1">
      <c r="A108" s="49" t="s">
        <v>63</v>
      </c>
    </row>
    <row r="109" spans="1:1">
      <c r="A109" s="49" t="s">
        <v>62</v>
      </c>
    </row>
  </sheetData>
  <mergeCells count="9">
    <mergeCell ref="B3:V3"/>
    <mergeCell ref="A3:A5"/>
    <mergeCell ref="DC3:DR3"/>
    <mergeCell ref="DC4:DR4"/>
    <mergeCell ref="CH3:DB3"/>
    <mergeCell ref="B4:DB4"/>
    <mergeCell ref="BM3:CG3"/>
    <mergeCell ref="AR3:BL3"/>
    <mergeCell ref="W3:AQ3"/>
  </mergeCells>
  <conditionalFormatting sqref="CA9 CA11">
    <cfRule type="expression" dxfId="102" priority="40" stopIfTrue="1">
      <formula>ISNA(ACTIVECELL)</formula>
    </cfRule>
  </conditionalFormatting>
  <conditionalFormatting sqref="CW15:CW18 CW10">
    <cfRule type="expression" dxfId="101" priority="19" stopIfTrue="1">
      <formula>ISNA(ACTIVECELL)</formula>
    </cfRule>
  </conditionalFormatting>
  <conditionalFormatting sqref="CW19">
    <cfRule type="expression" dxfId="100" priority="18" stopIfTrue="1">
      <formula>ISNA(ACTIVECELL)</formula>
    </cfRule>
  </conditionalFormatting>
  <conditionalFormatting sqref="CW7 CW20:CW21 CW6:DB6 CX7:DB13 CW9">
    <cfRule type="expression" dxfId="99" priority="17" stopIfTrue="1">
      <formula>ISNA(ACTIVECELL)</formula>
    </cfRule>
  </conditionalFormatting>
  <conditionalFormatting sqref="DR15 DR6:DR7 DR9">
    <cfRule type="expression" dxfId="98" priority="16" stopIfTrue="1">
      <formula>ISNA(ACTIVECELL)</formula>
    </cfRule>
  </conditionalFormatting>
  <conditionalFormatting sqref="Q15:V21">
    <cfRule type="expression" dxfId="97" priority="15" stopIfTrue="1">
      <formula>ISNA(ACTIVECELL)</formula>
    </cfRule>
  </conditionalFormatting>
  <conditionalFormatting sqref="Q6:V7 Q9:V13">
    <cfRule type="expression" dxfId="96" priority="13" stopIfTrue="1">
      <formula>ISNA(ACTIVECELL)</formula>
    </cfRule>
  </conditionalFormatting>
  <conditionalFormatting sqref="AL15:AL18 AL10">
    <cfRule type="expression" dxfId="95" priority="12" stopIfTrue="1">
      <formula>ISNA(ACTIVECELL)</formula>
    </cfRule>
  </conditionalFormatting>
  <conditionalFormatting sqref="AL19">
    <cfRule type="expression" dxfId="94" priority="11" stopIfTrue="1">
      <formula>ISNA(ACTIVECELL)</formula>
    </cfRule>
  </conditionalFormatting>
  <conditionalFormatting sqref="AL7 AL20:AL21 AL6:AQ6 AM7:AQ13 AL9">
    <cfRule type="expression" dxfId="93" priority="10" stopIfTrue="1">
      <formula>ISNA(ACTIVECELL)</formula>
    </cfRule>
  </conditionalFormatting>
  <conditionalFormatting sqref="BG10 BG15:BL19">
    <cfRule type="expression" dxfId="92" priority="9" stopIfTrue="1">
      <formula>ISNA(ACTIVECELL)</formula>
    </cfRule>
  </conditionalFormatting>
  <conditionalFormatting sqref="CB19:CG19">
    <cfRule type="expression" dxfId="91" priority="6" stopIfTrue="1">
      <formula>ISNA(ACTIVECELL)</formula>
    </cfRule>
  </conditionalFormatting>
  <conditionalFormatting sqref="BG7 BG20:BL21 BG6:BL6 BH7:BL13 BG9">
    <cfRule type="expression" dxfId="90" priority="7" stopIfTrue="1">
      <formula>ISNA(ACTIVECELL)</formula>
    </cfRule>
  </conditionalFormatting>
  <conditionalFormatting sqref="CB6:CG6 CB9:CG9 CB15:CG15 CB18:CG18">
    <cfRule type="expression" dxfId="89" priority="5" stopIfTrue="1">
      <formula>ISNA(ACTIVECELL)</formula>
    </cfRule>
  </conditionalFormatting>
  <conditionalFormatting sqref="DC8:DR8">
    <cfRule type="expression" dxfId="88" priority="4" stopIfTrue="1">
      <formula>ISNA(ACTIVECELL)</formula>
    </cfRule>
  </conditionalFormatting>
  <conditionalFormatting sqref="CX15:DB21">
    <cfRule type="expression" dxfId="87" priority="3" stopIfTrue="1">
      <formula>ISNA(ACTIVECELL)</formula>
    </cfRule>
  </conditionalFormatting>
  <conditionalFormatting sqref="AM15:AQ21">
    <cfRule type="expression" dxfId="86" priority="2" stopIfTrue="1">
      <formula>ISNA(ACTIVECELL)</formula>
    </cfRule>
  </conditionalFormatting>
  <conditionalFormatting sqref="W8:AL8">
    <cfRule type="expression" dxfId="85" priority="1" stopIfTrue="1">
      <formula>ISNA(ACTIVECELL)</formula>
    </cfRule>
  </conditionalFormatting>
  <hyperlinks>
    <hyperlink ref="DT5" location="Content!A1" display="Back to content page"/>
  </hyperlink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7" workbookViewId="0">
      <selection activeCell="B4" sqref="B4:B19"/>
    </sheetView>
  </sheetViews>
  <sheetFormatPr defaultRowHeight="14.5"/>
  <cols>
    <col min="1" max="1" width="33.81640625" style="49" customWidth="1"/>
    <col min="2" max="6" width="11.54296875" style="49" customWidth="1"/>
    <col min="7" max="37" width="11.54296875" customWidth="1"/>
  </cols>
  <sheetData>
    <row r="1" spans="1:6">
      <c r="A1" s="27" t="s">
        <v>596</v>
      </c>
      <c r="B1" s="69"/>
      <c r="C1" s="69"/>
      <c r="D1" s="69"/>
      <c r="E1" s="69"/>
      <c r="F1" s="69"/>
    </row>
    <row r="2" spans="1:6">
      <c r="A2" s="9"/>
      <c r="B2" s="18"/>
      <c r="C2" s="18"/>
      <c r="D2" s="18"/>
      <c r="E2" s="18"/>
      <c r="F2" s="18"/>
    </row>
    <row r="3" spans="1:6">
      <c r="A3" s="229" t="s">
        <v>29</v>
      </c>
      <c r="B3" s="111">
        <v>2018</v>
      </c>
      <c r="C3" s="68"/>
      <c r="D3" s="46" t="s">
        <v>521</v>
      </c>
      <c r="E3" s="68"/>
      <c r="F3" s="68"/>
    </row>
    <row r="4" spans="1:6">
      <c r="A4" s="45" t="s">
        <v>14</v>
      </c>
      <c r="B4" s="137">
        <v>328.6</v>
      </c>
      <c r="C4" s="65"/>
      <c r="D4" s="65"/>
      <c r="E4" s="18"/>
      <c r="F4" s="18"/>
    </row>
    <row r="5" spans="1:6">
      <c r="A5" s="45" t="s">
        <v>13</v>
      </c>
      <c r="B5" s="137">
        <v>1423.6</v>
      </c>
      <c r="C5" s="65"/>
      <c r="D5" s="17"/>
      <c r="E5" s="18"/>
      <c r="F5" s="18"/>
    </row>
    <row r="6" spans="1:6">
      <c r="A6" s="45" t="s">
        <v>506</v>
      </c>
      <c r="B6" s="137">
        <v>71.3</v>
      </c>
      <c r="C6" s="65"/>
      <c r="D6" s="17"/>
      <c r="E6" s="18"/>
      <c r="F6" s="18"/>
    </row>
    <row r="7" spans="1:6">
      <c r="A7" s="13" t="s">
        <v>37</v>
      </c>
      <c r="B7" s="137">
        <v>118.5</v>
      </c>
      <c r="C7" s="65"/>
      <c r="D7" s="65"/>
      <c r="E7" s="18"/>
      <c r="F7" s="18"/>
    </row>
    <row r="8" spans="1:6">
      <c r="A8" s="45" t="s">
        <v>496</v>
      </c>
      <c r="B8" s="137">
        <v>1164.3</v>
      </c>
      <c r="D8" s="65"/>
      <c r="E8" s="18"/>
      <c r="F8" s="65"/>
    </row>
    <row r="9" spans="1:6">
      <c r="A9" s="45" t="s">
        <v>134</v>
      </c>
      <c r="B9" s="137">
        <v>382.8</v>
      </c>
      <c r="C9" s="65"/>
      <c r="D9" s="65"/>
      <c r="E9" s="18"/>
      <c r="F9" s="18"/>
    </row>
    <row r="10" spans="1:6">
      <c r="A10" s="45" t="s">
        <v>10</v>
      </c>
      <c r="B10" s="137">
        <v>73</v>
      </c>
      <c r="C10" s="65"/>
      <c r="D10" s="65"/>
      <c r="E10" s="18"/>
      <c r="F10" s="18"/>
    </row>
    <row r="11" spans="1:6">
      <c r="A11" s="45" t="s">
        <v>9</v>
      </c>
      <c r="B11" s="137">
        <v>83.4</v>
      </c>
      <c r="C11" s="65"/>
      <c r="D11" s="65"/>
      <c r="E11" s="18"/>
      <c r="F11" s="18"/>
    </row>
    <row r="12" spans="1:6">
      <c r="A12" s="45" t="s">
        <v>8</v>
      </c>
      <c r="B12" s="137">
        <v>2091.3000000000002</v>
      </c>
      <c r="C12" s="67"/>
      <c r="D12" s="67"/>
      <c r="E12" s="18"/>
      <c r="F12" s="26"/>
    </row>
    <row r="13" spans="1:6">
      <c r="A13" s="45" t="s">
        <v>6</v>
      </c>
      <c r="B13" s="137">
        <v>431.3</v>
      </c>
      <c r="C13" s="65"/>
      <c r="D13" s="65"/>
      <c r="E13" s="18"/>
      <c r="F13" s="65"/>
    </row>
    <row r="14" spans="1:6">
      <c r="A14" s="45" t="s">
        <v>5</v>
      </c>
      <c r="B14" s="137">
        <v>1703.6</v>
      </c>
      <c r="C14" s="65"/>
      <c r="D14" s="65"/>
      <c r="E14" s="18"/>
      <c r="F14" s="65"/>
    </row>
    <row r="15" spans="1:6">
      <c r="A15" s="45" t="s">
        <v>4</v>
      </c>
      <c r="B15" s="137">
        <v>4899.3999999999996</v>
      </c>
      <c r="C15" s="65"/>
      <c r="D15" s="65"/>
      <c r="E15" s="18"/>
      <c r="F15" s="65"/>
    </row>
    <row r="16" spans="1:6">
      <c r="A16" s="45" t="s">
        <v>3</v>
      </c>
      <c r="B16" s="137">
        <v>3554.5</v>
      </c>
      <c r="D16" s="65"/>
      <c r="E16" s="18"/>
      <c r="F16" s="65"/>
    </row>
    <row r="17" spans="1:6">
      <c r="A17" s="96" t="s">
        <v>30</v>
      </c>
      <c r="B17" s="137">
        <v>113.2</v>
      </c>
      <c r="D17" s="65"/>
      <c r="E17" s="18"/>
      <c r="F17" s="65"/>
    </row>
    <row r="18" spans="1:6">
      <c r="A18" s="45" t="s">
        <v>1</v>
      </c>
      <c r="B18" s="137">
        <v>743.3</v>
      </c>
      <c r="E18" s="18"/>
      <c r="F18" s="65"/>
    </row>
    <row r="19" spans="1:6">
      <c r="A19" s="45" t="s">
        <v>0</v>
      </c>
      <c r="B19" s="137">
        <v>589.1</v>
      </c>
      <c r="C19" s="65"/>
      <c r="D19" s="65"/>
      <c r="E19" s="18"/>
      <c r="F19" s="65"/>
    </row>
    <row r="21" spans="1:6">
      <c r="A21" s="62" t="s">
        <v>20</v>
      </c>
    </row>
    <row r="23" spans="1:6">
      <c r="A23" s="49" t="s">
        <v>520</v>
      </c>
    </row>
    <row r="24" spans="1:6">
      <c r="A24" s="49" t="s">
        <v>16</v>
      </c>
    </row>
  </sheetData>
  <hyperlinks>
    <hyperlink ref="D3" location="Content!A1" display="Back to content page"/>
  </hyperlinks>
  <pageMargins left="0.7" right="0.7" top="0.75" bottom="0.75" header="0.3" footer="0.3"/>
  <pageSetup paperSize="9" orientation="portrait" horizontalDpi="4294967293"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32"/>
  <sheetViews>
    <sheetView topLeftCell="A13" workbookViewId="0">
      <selection activeCell="B1" sqref="B1:AP1048576"/>
    </sheetView>
  </sheetViews>
  <sheetFormatPr defaultColWidth="9.1796875" defaultRowHeight="14"/>
  <cols>
    <col min="1" max="1" width="33.81640625" style="49" customWidth="1"/>
    <col min="2" max="16" width="7.54296875" style="49" bestFit="1" customWidth="1"/>
    <col min="17" max="34" width="8.6328125" style="49" bestFit="1" customWidth="1"/>
    <col min="35" max="37" width="7.54296875" style="49" bestFit="1" customWidth="1"/>
    <col min="38" max="42" width="6.08984375" style="49" bestFit="1" customWidth="1"/>
    <col min="43" max="44" width="9.1796875" style="49"/>
    <col min="45" max="45" width="12.90625" style="49" customWidth="1"/>
    <col min="46" max="16384" width="9.1796875" style="49"/>
  </cols>
  <sheetData>
    <row r="1" spans="1:63" s="27" customFormat="1">
      <c r="A1" s="28" t="s">
        <v>552</v>
      </c>
      <c r="U1" s="69"/>
      <c r="V1" s="69"/>
      <c r="W1" s="69"/>
      <c r="X1" s="69"/>
      <c r="BF1" s="69"/>
      <c r="BG1" s="69"/>
      <c r="BH1" s="69"/>
      <c r="BI1" s="69"/>
      <c r="BJ1" s="69"/>
      <c r="BK1" s="69"/>
    </row>
    <row r="2" spans="1:63" ht="15.75" customHeight="1">
      <c r="A2" s="47"/>
      <c r="U2" s="18"/>
      <c r="V2" s="18"/>
      <c r="W2" s="18"/>
      <c r="X2" s="18"/>
      <c r="BF2" s="18"/>
      <c r="BG2" s="18"/>
      <c r="BH2" s="18"/>
      <c r="BI2" s="18"/>
      <c r="BJ2" s="18"/>
      <c r="BK2" s="18"/>
    </row>
    <row r="3" spans="1:63" ht="15" customHeight="1">
      <c r="A3" s="321" t="s">
        <v>29</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R3" s="46" t="s">
        <v>521</v>
      </c>
    </row>
    <row r="4" spans="1:63" s="68" customFormat="1">
      <c r="A4" s="321"/>
      <c r="B4" s="153">
        <v>1980</v>
      </c>
      <c r="C4" s="153">
        <v>1981</v>
      </c>
      <c r="D4" s="153">
        <v>1982</v>
      </c>
      <c r="E4" s="153">
        <v>1983</v>
      </c>
      <c r="F4" s="153">
        <v>1984</v>
      </c>
      <c r="G4" s="153">
        <v>1985</v>
      </c>
      <c r="H4" s="153">
        <v>1986</v>
      </c>
      <c r="I4" s="153">
        <v>1987</v>
      </c>
      <c r="J4" s="153">
        <v>1988</v>
      </c>
      <c r="K4" s="153">
        <v>1989</v>
      </c>
      <c r="L4" s="153">
        <v>1990</v>
      </c>
      <c r="M4" s="153">
        <v>1991</v>
      </c>
      <c r="N4" s="153">
        <v>1992</v>
      </c>
      <c r="O4" s="153">
        <v>1993</v>
      </c>
      <c r="P4" s="153">
        <v>1994</v>
      </c>
      <c r="Q4" s="153">
        <v>1995</v>
      </c>
      <c r="R4" s="153">
        <v>1996</v>
      </c>
      <c r="S4" s="153">
        <v>1997</v>
      </c>
      <c r="T4" s="153">
        <v>1998</v>
      </c>
      <c r="U4" s="153">
        <v>1999</v>
      </c>
      <c r="V4" s="153">
        <v>2000</v>
      </c>
      <c r="W4" s="153">
        <v>2001</v>
      </c>
      <c r="X4" s="153">
        <v>2002</v>
      </c>
      <c r="Y4" s="153">
        <v>2003</v>
      </c>
      <c r="Z4" s="153">
        <v>2004</v>
      </c>
      <c r="AA4" s="153">
        <v>2005</v>
      </c>
      <c r="AB4" s="153">
        <v>2006</v>
      </c>
      <c r="AC4" s="153">
        <v>2007</v>
      </c>
      <c r="AD4" s="153">
        <v>2008</v>
      </c>
      <c r="AE4" s="153">
        <v>2009</v>
      </c>
      <c r="AF4" s="153">
        <v>2010</v>
      </c>
      <c r="AG4" s="153">
        <v>2011</v>
      </c>
      <c r="AH4" s="153">
        <v>2012</v>
      </c>
      <c r="AI4" s="153">
        <v>2013</v>
      </c>
      <c r="AJ4" s="153">
        <v>2014</v>
      </c>
      <c r="AK4" s="153">
        <v>2015</v>
      </c>
      <c r="AL4" s="153">
        <v>2016</v>
      </c>
      <c r="AM4" s="153">
        <v>2017</v>
      </c>
      <c r="AN4" s="153">
        <v>2018</v>
      </c>
      <c r="AO4" s="153">
        <v>2019</v>
      </c>
      <c r="AP4" s="153">
        <v>2020</v>
      </c>
    </row>
    <row r="5" spans="1:63">
      <c r="A5" s="45" t="s">
        <v>14</v>
      </c>
      <c r="B5" s="135">
        <v>4563.0569999999998</v>
      </c>
      <c r="C5" s="135">
        <v>4593.1670000000004</v>
      </c>
      <c r="D5" s="135">
        <v>4530.7240000000002</v>
      </c>
      <c r="E5" s="135">
        <v>4656.7219999999998</v>
      </c>
      <c r="F5" s="135">
        <v>4704.76</v>
      </c>
      <c r="G5" s="135">
        <v>4990.2120000000004</v>
      </c>
      <c r="H5" s="135">
        <v>5047.6869999999999</v>
      </c>
      <c r="I5" s="135">
        <v>5169.5829999999996</v>
      </c>
      <c r="J5" s="135">
        <v>5379.4889999999996</v>
      </c>
      <c r="K5" s="135">
        <v>5499.3720000000003</v>
      </c>
      <c r="L5" s="135">
        <v>5883.1559999999999</v>
      </c>
      <c r="M5" s="135">
        <v>6024.0410000000002</v>
      </c>
      <c r="N5" s="135">
        <v>6057.6329999999998</v>
      </c>
      <c r="O5" s="135">
        <v>6273.6679999999997</v>
      </c>
      <c r="P5" s="135">
        <v>6359.4359999999997</v>
      </c>
      <c r="Q5" s="135">
        <v>6398.9170000000004</v>
      </c>
      <c r="R5" s="135">
        <v>6630.11</v>
      </c>
      <c r="S5" s="135">
        <v>6820.9129999999996</v>
      </c>
      <c r="T5" s="135">
        <v>6855.5169999999998</v>
      </c>
      <c r="U5" s="135">
        <v>7247.348</v>
      </c>
      <c r="V5" s="135">
        <v>7499.0029999999997</v>
      </c>
      <c r="W5" s="135">
        <v>7883.3879999999999</v>
      </c>
      <c r="X5" s="135">
        <v>8304.1630000000005</v>
      </c>
      <c r="Y5" s="135">
        <v>9003.6540000000005</v>
      </c>
      <c r="Z5" s="135">
        <v>9675.6669999999995</v>
      </c>
      <c r="AA5" s="135">
        <v>9355.7960000000003</v>
      </c>
      <c r="AB5" s="135">
        <v>10006.357</v>
      </c>
      <c r="AC5" s="135">
        <v>10697.001</v>
      </c>
      <c r="AD5" s="135">
        <v>11584.236999999999</v>
      </c>
      <c r="AE5" s="135">
        <v>12585.724</v>
      </c>
      <c r="AF5" s="135">
        <v>13378.087</v>
      </c>
      <c r="AG5" s="135">
        <v>13576.207</v>
      </c>
      <c r="AH5" s="135">
        <v>13988</v>
      </c>
      <c r="AI5" s="135">
        <v>14521</v>
      </c>
      <c r="AJ5" s="135">
        <v>14955</v>
      </c>
      <c r="AK5" s="135">
        <v>15023</v>
      </c>
      <c r="AL5" s="135" t="s">
        <v>41</v>
      </c>
      <c r="AM5" s="135" t="s">
        <v>41</v>
      </c>
      <c r="AN5" s="135" t="s">
        <v>41</v>
      </c>
      <c r="AO5" s="135" t="s">
        <v>41</v>
      </c>
      <c r="AP5" s="135" t="s">
        <v>41</v>
      </c>
      <c r="AQ5" s="65"/>
      <c r="AR5" s="57"/>
    </row>
    <row r="6" spans="1:63">
      <c r="A6" s="45" t="s">
        <v>13</v>
      </c>
      <c r="B6" s="135" t="s">
        <v>41</v>
      </c>
      <c r="C6" s="135">
        <v>775.95100000000002</v>
      </c>
      <c r="D6" s="135">
        <v>813.91099999999994</v>
      </c>
      <c r="E6" s="135">
        <v>821.89599999999996</v>
      </c>
      <c r="F6" s="135">
        <v>836.99199999999996</v>
      </c>
      <c r="G6" s="135">
        <v>885.29</v>
      </c>
      <c r="H6" s="135">
        <v>970.27</v>
      </c>
      <c r="I6" s="135">
        <v>965.57100000000003</v>
      </c>
      <c r="J6" s="135">
        <v>1136.4870000000001</v>
      </c>
      <c r="K6" s="135">
        <v>1214.829</v>
      </c>
      <c r="L6" s="135">
        <v>1261.1759999999999</v>
      </c>
      <c r="M6" s="135">
        <v>1282.8599999999999</v>
      </c>
      <c r="N6" s="135">
        <v>1477.7929999999999</v>
      </c>
      <c r="O6" s="135">
        <v>1482.557</v>
      </c>
      <c r="P6" s="135">
        <v>1461.1579999999999</v>
      </c>
      <c r="Q6" s="135">
        <v>1495.3150000000001</v>
      </c>
      <c r="R6" s="135">
        <v>1451.952</v>
      </c>
      <c r="S6" s="135">
        <v>1523.4829999999999</v>
      </c>
      <c r="T6" s="135">
        <v>1726.1389999999999</v>
      </c>
      <c r="U6" s="135">
        <v>1781.6769999999999</v>
      </c>
      <c r="V6" s="135">
        <v>1836.367</v>
      </c>
      <c r="W6" s="135">
        <v>1867.56</v>
      </c>
      <c r="X6" s="135">
        <v>1916.384</v>
      </c>
      <c r="Y6" s="135">
        <v>1906.828</v>
      </c>
      <c r="Z6" s="135">
        <v>1857.183</v>
      </c>
      <c r="AA6" s="135">
        <v>1929.0139999999999</v>
      </c>
      <c r="AB6" s="135">
        <v>1955.521</v>
      </c>
      <c r="AC6" s="135">
        <v>2032.502</v>
      </c>
      <c r="AD6" s="135">
        <v>2151.451</v>
      </c>
      <c r="AE6" s="135">
        <v>2022.923</v>
      </c>
      <c r="AF6" s="135">
        <v>2263.2489999999998</v>
      </c>
      <c r="AG6" s="135">
        <v>2215.1619999999998</v>
      </c>
      <c r="AH6" s="135">
        <v>2164</v>
      </c>
      <c r="AI6" s="135">
        <v>2322</v>
      </c>
      <c r="AJ6" s="135">
        <v>2307</v>
      </c>
      <c r="AK6" s="135">
        <v>2409</v>
      </c>
      <c r="AL6" s="135" t="s">
        <v>41</v>
      </c>
      <c r="AM6" s="135" t="s">
        <v>41</v>
      </c>
      <c r="AN6" s="135" t="s">
        <v>41</v>
      </c>
      <c r="AO6" s="135" t="s">
        <v>41</v>
      </c>
      <c r="AP6" s="135" t="s">
        <v>41</v>
      </c>
      <c r="AQ6" s="65"/>
    </row>
    <row r="7" spans="1:63">
      <c r="A7" s="45" t="s">
        <v>497</v>
      </c>
      <c r="B7" s="135" t="s">
        <v>41</v>
      </c>
      <c r="C7" s="135" t="s">
        <v>41</v>
      </c>
      <c r="D7" s="135" t="s">
        <v>41</v>
      </c>
      <c r="E7" s="135" t="s">
        <v>41</v>
      </c>
      <c r="F7" s="135" t="s">
        <v>41</v>
      </c>
      <c r="G7" s="135" t="s">
        <v>41</v>
      </c>
      <c r="H7" s="135" t="s">
        <v>41</v>
      </c>
      <c r="I7" s="135" t="s">
        <v>41</v>
      </c>
      <c r="J7" s="135" t="s">
        <v>41</v>
      </c>
      <c r="K7" s="135" t="s">
        <v>41</v>
      </c>
      <c r="L7" s="135" t="s">
        <v>41</v>
      </c>
      <c r="M7" s="135" t="s">
        <v>41</v>
      </c>
      <c r="N7" s="135" t="s">
        <v>41</v>
      </c>
      <c r="O7" s="135" t="s">
        <v>41</v>
      </c>
      <c r="P7" s="135" t="s">
        <v>41</v>
      </c>
      <c r="Q7" s="135" t="s">
        <v>41</v>
      </c>
      <c r="R7" s="135" t="s">
        <v>41</v>
      </c>
      <c r="S7" s="135" t="s">
        <v>41</v>
      </c>
      <c r="T7" s="135" t="s">
        <v>41</v>
      </c>
      <c r="U7" s="135" t="s">
        <v>41</v>
      </c>
      <c r="V7" s="135" t="s">
        <v>41</v>
      </c>
      <c r="W7" s="135" t="s">
        <v>41</v>
      </c>
      <c r="X7" s="135" t="s">
        <v>41</v>
      </c>
      <c r="Y7" s="135" t="s">
        <v>41</v>
      </c>
      <c r="Z7" s="135" t="s">
        <v>41</v>
      </c>
      <c r="AA7" s="135" t="s">
        <v>41</v>
      </c>
      <c r="AB7" s="135" t="s">
        <v>41</v>
      </c>
      <c r="AC7" s="135" t="s">
        <v>41</v>
      </c>
      <c r="AD7" s="135" t="s">
        <v>41</v>
      </c>
      <c r="AE7" s="135" t="s">
        <v>41</v>
      </c>
      <c r="AF7" s="135" t="s">
        <v>41</v>
      </c>
      <c r="AG7" s="135" t="s">
        <v>41</v>
      </c>
      <c r="AH7" s="135" t="s">
        <v>41</v>
      </c>
      <c r="AI7" s="135" t="s">
        <v>41</v>
      </c>
      <c r="AJ7" s="135" t="s">
        <v>41</v>
      </c>
      <c r="AK7" s="135" t="s">
        <v>41</v>
      </c>
      <c r="AL7" s="135" t="s">
        <v>41</v>
      </c>
      <c r="AM7" s="135" t="s">
        <v>41</v>
      </c>
      <c r="AN7" s="135" t="s">
        <v>41</v>
      </c>
      <c r="AO7" s="135" t="s">
        <v>41</v>
      </c>
      <c r="AP7" s="135" t="s">
        <v>41</v>
      </c>
      <c r="AQ7" s="65"/>
      <c r="AR7" s="17"/>
    </row>
    <row r="8" spans="1:63">
      <c r="A8" s="13" t="s">
        <v>37</v>
      </c>
      <c r="B8" s="135">
        <v>8466.0660000000007</v>
      </c>
      <c r="C8" s="135">
        <v>8880.73</v>
      </c>
      <c r="D8" s="135">
        <v>8893.6110000000008</v>
      </c>
      <c r="E8" s="135">
        <v>9472.7829999999994</v>
      </c>
      <c r="F8" s="135">
        <v>9954.482</v>
      </c>
      <c r="G8" s="135">
        <v>9953.0480000000007</v>
      </c>
      <c r="H8" s="135">
        <v>10151.821</v>
      </c>
      <c r="I8" s="135">
        <v>10564.284</v>
      </c>
      <c r="J8" s="135">
        <v>10954.708000000001</v>
      </c>
      <c r="K8" s="135">
        <v>11233.989</v>
      </c>
      <c r="L8" s="135">
        <v>11798.337</v>
      </c>
      <c r="M8" s="135">
        <v>12042.263000000001</v>
      </c>
      <c r="N8" s="135">
        <v>12258.569</v>
      </c>
      <c r="O8" s="135">
        <v>12477.611000000001</v>
      </c>
      <c r="P8" s="135">
        <v>12525.18</v>
      </c>
      <c r="Q8" s="135">
        <v>13079.625</v>
      </c>
      <c r="R8" s="135">
        <v>13487.953</v>
      </c>
      <c r="S8" s="135">
        <v>13723.209000000001</v>
      </c>
      <c r="T8" s="135">
        <v>14054.467000000001</v>
      </c>
      <c r="U8" s="135">
        <v>14321.23</v>
      </c>
      <c r="V8" s="135">
        <v>16678.875</v>
      </c>
      <c r="W8" s="135">
        <v>17242.474999999999</v>
      </c>
      <c r="X8" s="135">
        <v>17841.456999999999</v>
      </c>
      <c r="Y8" s="135">
        <v>18503.282999999999</v>
      </c>
      <c r="Z8" s="135">
        <v>19230.98</v>
      </c>
      <c r="AA8" s="135">
        <v>19970.772000000001</v>
      </c>
      <c r="AB8" s="135">
        <v>20714.66</v>
      </c>
      <c r="AC8" s="135">
        <v>21459.135999999999</v>
      </c>
      <c r="AD8" s="135">
        <v>22246.231</v>
      </c>
      <c r="AE8" s="135">
        <v>22924.723000000002</v>
      </c>
      <c r="AF8" s="135">
        <v>23766.079000000002</v>
      </c>
      <c r="AG8" s="135">
        <v>24496.751</v>
      </c>
      <c r="AH8" s="135" t="s">
        <v>41</v>
      </c>
      <c r="AI8" s="135" t="s">
        <v>41</v>
      </c>
      <c r="AJ8" s="135" t="s">
        <v>41</v>
      </c>
      <c r="AK8" s="135" t="s">
        <v>41</v>
      </c>
      <c r="AL8" s="135" t="s">
        <v>41</v>
      </c>
      <c r="AM8" s="135" t="s">
        <v>41</v>
      </c>
      <c r="AN8" s="135" t="s">
        <v>41</v>
      </c>
      <c r="AO8" s="135" t="s">
        <v>41</v>
      </c>
      <c r="AP8" s="135" t="s">
        <v>41</v>
      </c>
      <c r="AQ8" s="65"/>
      <c r="AR8" s="65"/>
    </row>
    <row r="9" spans="1:63">
      <c r="A9" s="45" t="s">
        <v>496</v>
      </c>
      <c r="B9" s="135" t="s">
        <v>41</v>
      </c>
      <c r="C9" s="135" t="s">
        <v>41</v>
      </c>
      <c r="D9" s="135" t="s">
        <v>41</v>
      </c>
      <c r="E9" s="135" t="s">
        <v>41</v>
      </c>
      <c r="F9" s="135" t="s">
        <v>41</v>
      </c>
      <c r="G9" s="135" t="s">
        <v>41</v>
      </c>
      <c r="H9" s="135" t="s">
        <v>41</v>
      </c>
      <c r="I9" s="135" t="s">
        <v>41</v>
      </c>
      <c r="J9" s="135" t="s">
        <v>41</v>
      </c>
      <c r="K9" s="135" t="s">
        <v>41</v>
      </c>
      <c r="L9" s="135">
        <v>308.79872484697717</v>
      </c>
      <c r="M9" s="135" t="s">
        <v>41</v>
      </c>
      <c r="N9" s="135" t="s">
        <v>41</v>
      </c>
      <c r="O9" s="135" t="s">
        <v>41</v>
      </c>
      <c r="P9" s="135" t="s">
        <v>41</v>
      </c>
      <c r="Q9" s="135" t="s">
        <v>41</v>
      </c>
      <c r="R9" s="135" t="s">
        <v>41</v>
      </c>
      <c r="S9" s="135" t="s">
        <v>41</v>
      </c>
      <c r="T9" s="135" t="s">
        <v>41</v>
      </c>
      <c r="U9" s="135" t="s">
        <v>41</v>
      </c>
      <c r="V9" s="135" t="s">
        <v>41</v>
      </c>
      <c r="W9" s="135" t="s">
        <v>41</v>
      </c>
      <c r="X9" s="135" t="s">
        <v>41</v>
      </c>
      <c r="Y9" s="135" t="s">
        <v>41</v>
      </c>
      <c r="Z9" s="135">
        <v>406</v>
      </c>
      <c r="AA9" s="135">
        <v>399</v>
      </c>
      <c r="AB9" s="135">
        <v>406</v>
      </c>
      <c r="AC9" s="135">
        <v>423</v>
      </c>
      <c r="AD9" s="135" t="s">
        <v>41</v>
      </c>
      <c r="AE9" s="135" t="s">
        <v>41</v>
      </c>
      <c r="AF9" s="135" t="s">
        <v>41</v>
      </c>
      <c r="AG9" s="135">
        <v>976.8</v>
      </c>
      <c r="AH9" s="135">
        <v>955.1</v>
      </c>
      <c r="AI9" s="135">
        <v>939.3</v>
      </c>
      <c r="AJ9" s="135">
        <v>1034.5999999999999</v>
      </c>
      <c r="AK9" s="135">
        <v>1074.4000000000001</v>
      </c>
      <c r="AL9" s="135" t="s">
        <v>41</v>
      </c>
      <c r="AM9" s="135" t="s">
        <v>41</v>
      </c>
      <c r="AN9" s="135" t="s">
        <v>41</v>
      </c>
      <c r="AO9" s="135" t="s">
        <v>41</v>
      </c>
      <c r="AP9" s="135" t="s">
        <v>41</v>
      </c>
      <c r="AR9" s="65"/>
      <c r="AS9" s="65"/>
      <c r="AT9" s="65"/>
      <c r="AU9" s="65"/>
      <c r="AV9" s="65"/>
      <c r="AW9" s="65"/>
      <c r="AX9" s="65"/>
      <c r="AY9" s="65"/>
      <c r="AZ9" s="65"/>
      <c r="BA9" s="65"/>
      <c r="BB9" s="65"/>
      <c r="BC9" s="65"/>
      <c r="BD9" s="65"/>
      <c r="BE9" s="65"/>
    </row>
    <row r="10" spans="1:63">
      <c r="A10" s="45" t="s">
        <v>134</v>
      </c>
      <c r="B10" s="135" t="s">
        <v>41</v>
      </c>
      <c r="C10" s="135" t="s">
        <v>41</v>
      </c>
      <c r="D10" s="135" t="s">
        <v>41</v>
      </c>
      <c r="E10" s="135" t="s">
        <v>41</v>
      </c>
      <c r="F10" s="135" t="s">
        <v>41</v>
      </c>
      <c r="G10" s="135" t="s">
        <v>41</v>
      </c>
      <c r="H10" s="135" t="s">
        <v>41</v>
      </c>
      <c r="I10" s="135" t="s">
        <v>41</v>
      </c>
      <c r="J10" s="135" t="s">
        <v>41</v>
      </c>
      <c r="K10" s="135" t="s">
        <v>41</v>
      </c>
      <c r="L10" s="135" t="s">
        <v>41</v>
      </c>
      <c r="M10" s="135" t="s">
        <v>41</v>
      </c>
      <c r="N10" s="135" t="s">
        <v>41</v>
      </c>
      <c r="O10" s="135" t="s">
        <v>41</v>
      </c>
      <c r="P10" s="135" t="s">
        <v>41</v>
      </c>
      <c r="Q10" s="135" t="s">
        <v>41</v>
      </c>
      <c r="R10" s="135" t="s">
        <v>41</v>
      </c>
      <c r="S10" s="135" t="s">
        <v>41</v>
      </c>
      <c r="T10" s="135" t="s">
        <v>41</v>
      </c>
      <c r="U10" s="135" t="s">
        <v>41</v>
      </c>
      <c r="V10" s="135" t="s">
        <v>41</v>
      </c>
      <c r="W10" s="135" t="s">
        <v>41</v>
      </c>
      <c r="X10" s="135" t="s">
        <v>41</v>
      </c>
      <c r="Y10" s="135" t="s">
        <v>41</v>
      </c>
      <c r="Z10" s="135">
        <v>28</v>
      </c>
      <c r="AA10" s="135">
        <v>33</v>
      </c>
      <c r="AB10" s="135">
        <v>19</v>
      </c>
      <c r="AC10" s="135">
        <v>19</v>
      </c>
      <c r="AD10" s="135" t="s">
        <v>41</v>
      </c>
      <c r="AE10" s="135" t="s">
        <v>41</v>
      </c>
      <c r="AF10" s="135" t="s">
        <v>41</v>
      </c>
      <c r="AG10" s="135" t="s">
        <v>41</v>
      </c>
      <c r="AH10" s="135" t="s">
        <v>41</v>
      </c>
      <c r="AI10" s="135" t="s">
        <v>41</v>
      </c>
      <c r="AJ10" s="135" t="s">
        <v>41</v>
      </c>
      <c r="AK10" s="135" t="s">
        <v>41</v>
      </c>
      <c r="AL10" s="135" t="s">
        <v>41</v>
      </c>
      <c r="AM10" s="135" t="s">
        <v>41</v>
      </c>
      <c r="AN10" s="135" t="s">
        <v>41</v>
      </c>
      <c r="AO10" s="135" t="s">
        <v>41</v>
      </c>
      <c r="AP10" s="135" t="s">
        <v>41</v>
      </c>
      <c r="AQ10" s="65"/>
      <c r="AR10" s="65"/>
    </row>
    <row r="11" spans="1:63">
      <c r="A11" s="45" t="s">
        <v>10</v>
      </c>
      <c r="B11" s="135" t="s">
        <v>41</v>
      </c>
      <c r="C11" s="135" t="s">
        <v>41</v>
      </c>
      <c r="D11" s="135" t="s">
        <v>41</v>
      </c>
      <c r="E11" s="135" t="s">
        <v>41</v>
      </c>
      <c r="F11" s="135" t="s">
        <v>41</v>
      </c>
      <c r="G11" s="135" t="s">
        <v>41</v>
      </c>
      <c r="H11" s="135" t="s">
        <v>41</v>
      </c>
      <c r="I11" s="135" t="s">
        <v>41</v>
      </c>
      <c r="J11" s="135" t="s">
        <v>41</v>
      </c>
      <c r="K11" s="135" t="s">
        <v>41</v>
      </c>
      <c r="L11" s="135" t="s">
        <v>41</v>
      </c>
      <c r="M11" s="135" t="s">
        <v>41</v>
      </c>
      <c r="N11" s="135" t="s">
        <v>41</v>
      </c>
      <c r="O11" s="135" t="s">
        <v>41</v>
      </c>
      <c r="P11" s="135" t="s">
        <v>41</v>
      </c>
      <c r="Q11" s="135" t="s">
        <v>41</v>
      </c>
      <c r="R11" s="135" t="s">
        <v>41</v>
      </c>
      <c r="S11" s="135" t="s">
        <v>41</v>
      </c>
      <c r="T11" s="135" t="s">
        <v>41</v>
      </c>
      <c r="U11" s="135" t="s">
        <v>41</v>
      </c>
      <c r="V11" s="135" t="s">
        <v>41</v>
      </c>
      <c r="W11" s="135" t="s">
        <v>41</v>
      </c>
      <c r="X11" s="135" t="s">
        <v>41</v>
      </c>
      <c r="Y11" s="135" t="s">
        <v>41</v>
      </c>
      <c r="Z11" s="135" t="s">
        <v>41</v>
      </c>
      <c r="AA11" s="135" t="s">
        <v>41</v>
      </c>
      <c r="AB11" s="135" t="s">
        <v>41</v>
      </c>
      <c r="AC11" s="135" t="s">
        <v>41</v>
      </c>
      <c r="AD11" s="135" t="s">
        <v>41</v>
      </c>
      <c r="AE11" s="135" t="s">
        <v>41</v>
      </c>
      <c r="AF11" s="135" t="s">
        <v>41</v>
      </c>
      <c r="AG11" s="135" t="s">
        <v>41</v>
      </c>
      <c r="AH11" s="135" t="s">
        <v>41</v>
      </c>
      <c r="AI11" s="135" t="s">
        <v>41</v>
      </c>
      <c r="AJ11" s="135" t="s">
        <v>41</v>
      </c>
      <c r="AK11" s="135" t="s">
        <v>41</v>
      </c>
      <c r="AL11" s="135" t="s">
        <v>41</v>
      </c>
      <c r="AM11" s="135" t="s">
        <v>41</v>
      </c>
      <c r="AN11" s="135" t="s">
        <v>41</v>
      </c>
      <c r="AO11" s="135" t="s">
        <v>41</v>
      </c>
      <c r="AP11" s="135" t="s">
        <v>41</v>
      </c>
      <c r="AQ11" s="65"/>
      <c r="AR11" s="65"/>
    </row>
    <row r="12" spans="1:63">
      <c r="A12" s="45" t="s">
        <v>9</v>
      </c>
      <c r="B12" s="135" t="s">
        <v>41</v>
      </c>
      <c r="C12" s="135" t="s">
        <v>41</v>
      </c>
      <c r="D12" s="135" t="s">
        <v>41</v>
      </c>
      <c r="E12" s="135" t="s">
        <v>41</v>
      </c>
      <c r="F12" s="135" t="s">
        <v>41</v>
      </c>
      <c r="G12" s="135" t="s">
        <v>41</v>
      </c>
      <c r="H12" s="135" t="s">
        <v>41</v>
      </c>
      <c r="I12" s="135" t="s">
        <v>41</v>
      </c>
      <c r="J12" s="135" t="s">
        <v>41</v>
      </c>
      <c r="K12" s="135" t="s">
        <v>41</v>
      </c>
      <c r="L12" s="135" t="s">
        <v>41</v>
      </c>
      <c r="M12" s="135" t="s">
        <v>41</v>
      </c>
      <c r="N12" s="135" t="s">
        <v>41</v>
      </c>
      <c r="O12" s="135" t="s">
        <v>41</v>
      </c>
      <c r="P12" s="135" t="s">
        <v>41</v>
      </c>
      <c r="Q12" s="135" t="s">
        <v>41</v>
      </c>
      <c r="R12" s="135" t="s">
        <v>41</v>
      </c>
      <c r="S12" s="135" t="s">
        <v>41</v>
      </c>
      <c r="T12" s="135" t="s">
        <v>41</v>
      </c>
      <c r="U12" s="135" t="s">
        <v>41</v>
      </c>
      <c r="V12" s="135" t="s">
        <v>41</v>
      </c>
      <c r="W12" s="135" t="s">
        <v>41</v>
      </c>
      <c r="X12" s="135" t="s">
        <v>41</v>
      </c>
      <c r="Y12" s="135" t="s">
        <v>41</v>
      </c>
      <c r="Z12" s="135" t="s">
        <v>41</v>
      </c>
      <c r="AA12" s="135" t="s">
        <v>41</v>
      </c>
      <c r="AB12" s="135" t="s">
        <v>41</v>
      </c>
      <c r="AC12" s="135" t="s">
        <v>41</v>
      </c>
      <c r="AD12" s="135" t="s">
        <v>41</v>
      </c>
      <c r="AE12" s="135" t="s">
        <v>41</v>
      </c>
      <c r="AF12" s="135" t="s">
        <v>41</v>
      </c>
      <c r="AG12" s="135" t="s">
        <v>41</v>
      </c>
      <c r="AH12" s="135" t="s">
        <v>41</v>
      </c>
      <c r="AI12" s="135" t="s">
        <v>41</v>
      </c>
      <c r="AJ12" s="135" t="s">
        <v>41</v>
      </c>
      <c r="AK12" s="135" t="s">
        <v>41</v>
      </c>
      <c r="AL12" s="135" t="s">
        <v>41</v>
      </c>
      <c r="AM12" s="135" t="s">
        <v>41</v>
      </c>
      <c r="AN12" s="135" t="s">
        <v>41</v>
      </c>
      <c r="AO12" s="135" t="s">
        <v>41</v>
      </c>
      <c r="AP12" s="135" t="s">
        <v>41</v>
      </c>
      <c r="AQ12" s="65"/>
      <c r="AR12" s="65"/>
    </row>
    <row r="13" spans="1:63" s="25" customFormat="1">
      <c r="A13" s="45" t="s">
        <v>159</v>
      </c>
      <c r="B13" s="135" t="s">
        <v>41</v>
      </c>
      <c r="C13" s="135" t="s">
        <v>41</v>
      </c>
      <c r="D13" s="135" t="s">
        <v>41</v>
      </c>
      <c r="E13" s="135" t="s">
        <v>41</v>
      </c>
      <c r="F13" s="135" t="s">
        <v>41</v>
      </c>
      <c r="G13" s="135" t="s">
        <v>41</v>
      </c>
      <c r="H13" s="135" t="s">
        <v>41</v>
      </c>
      <c r="I13" s="135" t="s">
        <v>41</v>
      </c>
      <c r="J13" s="135" t="s">
        <v>41</v>
      </c>
      <c r="K13" s="135" t="s">
        <v>41</v>
      </c>
      <c r="L13" s="135">
        <v>698.1</v>
      </c>
      <c r="M13" s="135">
        <v>707.8</v>
      </c>
      <c r="N13" s="135">
        <v>638.79999999999995</v>
      </c>
      <c r="O13" s="135">
        <v>650.5</v>
      </c>
      <c r="P13" s="135">
        <v>644.1</v>
      </c>
      <c r="Q13" s="135">
        <v>684</v>
      </c>
      <c r="R13" s="135">
        <v>693.1</v>
      </c>
      <c r="S13" s="135">
        <v>724.5</v>
      </c>
      <c r="T13" s="135">
        <v>736.6</v>
      </c>
      <c r="U13" s="135">
        <v>698.3</v>
      </c>
      <c r="V13" s="211">
        <v>748.7</v>
      </c>
      <c r="W13" s="211">
        <v>784.4</v>
      </c>
      <c r="X13" s="211">
        <v>765</v>
      </c>
      <c r="Y13" s="211">
        <v>814.9</v>
      </c>
      <c r="Z13" s="211">
        <v>838.1</v>
      </c>
      <c r="AA13" s="211">
        <v>846.1</v>
      </c>
      <c r="AB13" s="211">
        <v>876.3</v>
      </c>
      <c r="AC13" s="211">
        <v>857.5</v>
      </c>
      <c r="AD13" s="211">
        <v>841.6</v>
      </c>
      <c r="AE13" s="211">
        <v>808.6</v>
      </c>
      <c r="AF13" s="211">
        <v>854</v>
      </c>
      <c r="AG13" s="211">
        <v>863</v>
      </c>
      <c r="AH13" s="211">
        <v>854.4</v>
      </c>
      <c r="AI13" s="211">
        <v>870.6</v>
      </c>
      <c r="AJ13" s="211">
        <v>891.9</v>
      </c>
      <c r="AK13" s="211">
        <v>912.9</v>
      </c>
      <c r="AL13" s="211">
        <v>951.1</v>
      </c>
      <c r="AM13" s="211">
        <v>978.8</v>
      </c>
      <c r="AN13" s="211">
        <v>989.3</v>
      </c>
      <c r="AO13" s="211">
        <v>1016</v>
      </c>
      <c r="AP13" s="211">
        <v>814</v>
      </c>
      <c r="AQ13" s="67"/>
      <c r="AR13" s="67"/>
    </row>
    <row r="14" spans="1:63">
      <c r="A14" s="45" t="s">
        <v>6</v>
      </c>
      <c r="B14" s="135">
        <v>6720.0609999999997</v>
      </c>
      <c r="C14" s="135">
        <v>6553.5550000000003</v>
      </c>
      <c r="D14" s="135">
        <v>6553.4970000000003</v>
      </c>
      <c r="E14" s="135">
        <v>6483.23</v>
      </c>
      <c r="F14" s="135">
        <v>6395.3029999999999</v>
      </c>
      <c r="G14" s="135">
        <v>6366.768</v>
      </c>
      <c r="H14" s="135">
        <v>6300.3379999999997</v>
      </c>
      <c r="I14" s="135">
        <v>6236.7659999999996</v>
      </c>
      <c r="J14" s="135">
        <v>6162.15</v>
      </c>
      <c r="K14" s="135">
        <v>6097.0839999999998</v>
      </c>
      <c r="L14" s="135">
        <v>5922.03</v>
      </c>
      <c r="M14" s="135">
        <v>5894.4030000000002</v>
      </c>
      <c r="N14" s="135">
        <v>5969.54</v>
      </c>
      <c r="O14" s="135">
        <v>6086.4620000000004</v>
      </c>
      <c r="P14" s="135">
        <v>6150.5519999999997</v>
      </c>
      <c r="Q14" s="135">
        <v>6284.3180000000002</v>
      </c>
      <c r="R14" s="135">
        <v>6401.5540000000001</v>
      </c>
      <c r="S14" s="135">
        <v>6591.9889999999996</v>
      </c>
      <c r="T14" s="135">
        <v>6657.4570000000003</v>
      </c>
      <c r="U14" s="135">
        <v>6788.7420000000002</v>
      </c>
      <c r="V14" s="135">
        <v>7172.6769999999997</v>
      </c>
      <c r="W14" s="135">
        <v>7546.6610000000001</v>
      </c>
      <c r="X14" s="135">
        <v>7645.2129999999997</v>
      </c>
      <c r="Y14" s="135">
        <v>8062.5219999999999</v>
      </c>
      <c r="Z14" s="135">
        <v>8374.6749999999993</v>
      </c>
      <c r="AA14" s="135">
        <v>8489.3989999999994</v>
      </c>
      <c r="AB14" s="135">
        <v>8742.3629999999994</v>
      </c>
      <c r="AC14" s="135">
        <v>9144.0630000000001</v>
      </c>
      <c r="AD14" s="135">
        <v>9264.0059999999994</v>
      </c>
      <c r="AE14" s="135">
        <v>9553.5190000000002</v>
      </c>
      <c r="AF14" s="135">
        <v>9875.4439999999995</v>
      </c>
      <c r="AG14" s="135">
        <v>10202.089</v>
      </c>
      <c r="AH14" s="135" t="s">
        <v>41</v>
      </c>
      <c r="AI14" s="135" t="s">
        <v>41</v>
      </c>
      <c r="AJ14" s="135" t="s">
        <v>41</v>
      </c>
      <c r="AK14" s="135" t="s">
        <v>41</v>
      </c>
      <c r="AL14" s="135" t="s">
        <v>41</v>
      </c>
      <c r="AM14" s="135" t="s">
        <v>41</v>
      </c>
      <c r="AN14" s="135" t="s">
        <v>41</v>
      </c>
      <c r="AO14" s="135" t="s">
        <v>41</v>
      </c>
      <c r="AP14" s="135" t="s">
        <v>41</v>
      </c>
      <c r="AQ14" s="65"/>
      <c r="AR14" s="65"/>
      <c r="AS14" s="65"/>
      <c r="AT14" s="65"/>
    </row>
    <row r="15" spans="1:63">
      <c r="A15" s="45" t="s">
        <v>5</v>
      </c>
      <c r="B15" s="135" t="s">
        <v>41</v>
      </c>
      <c r="C15" s="135" t="s">
        <v>41</v>
      </c>
      <c r="D15" s="135" t="s">
        <v>41</v>
      </c>
      <c r="E15" s="135" t="s">
        <v>41</v>
      </c>
      <c r="F15" s="135" t="s">
        <v>41</v>
      </c>
      <c r="G15" s="135" t="s">
        <v>41</v>
      </c>
      <c r="H15" s="135" t="s">
        <v>41</v>
      </c>
      <c r="I15" s="135" t="s">
        <v>41</v>
      </c>
      <c r="J15" s="135" t="s">
        <v>41</v>
      </c>
      <c r="K15" s="135" t="s">
        <v>41</v>
      </c>
      <c r="L15" s="135" t="s">
        <v>41</v>
      </c>
      <c r="M15" s="135">
        <v>624.66700000000003</v>
      </c>
      <c r="N15" s="135">
        <v>671.12300000000005</v>
      </c>
      <c r="O15" s="135">
        <v>735.08600000000001</v>
      </c>
      <c r="P15" s="135">
        <v>799.54200000000003</v>
      </c>
      <c r="Q15" s="135">
        <v>884.97699999999998</v>
      </c>
      <c r="R15" s="135">
        <v>950.11599999999999</v>
      </c>
      <c r="S15" s="135">
        <v>979.56100000000004</v>
      </c>
      <c r="T15" s="135">
        <v>1018.412</v>
      </c>
      <c r="U15" s="135">
        <v>968.81500000000005</v>
      </c>
      <c r="V15" s="135">
        <v>978.15</v>
      </c>
      <c r="W15" s="135">
        <v>1127.1769999999999</v>
      </c>
      <c r="X15" s="135">
        <v>1009.627</v>
      </c>
      <c r="Y15" s="135">
        <v>1076.0889999999999</v>
      </c>
      <c r="Z15" s="135">
        <v>1163.2750000000001</v>
      </c>
      <c r="AA15" s="135">
        <v>1293.5840000000001</v>
      </c>
      <c r="AB15" s="135">
        <v>1293.9860000000001</v>
      </c>
      <c r="AC15" s="135">
        <v>1344.989</v>
      </c>
      <c r="AD15" s="135">
        <v>1454.568</v>
      </c>
      <c r="AE15" s="135">
        <v>1496.5509999999999</v>
      </c>
      <c r="AF15" s="135">
        <v>1551.528</v>
      </c>
      <c r="AG15" s="135">
        <v>1589.15</v>
      </c>
      <c r="AH15" s="135" t="s">
        <v>41</v>
      </c>
      <c r="AI15" s="135" t="s">
        <v>41</v>
      </c>
      <c r="AJ15" s="135" t="s">
        <v>41</v>
      </c>
      <c r="AK15" s="135" t="s">
        <v>41</v>
      </c>
      <c r="AL15" s="135" t="s">
        <v>41</v>
      </c>
      <c r="AM15" s="135" t="s">
        <v>41</v>
      </c>
      <c r="AN15" s="135" t="s">
        <v>41</v>
      </c>
      <c r="AO15" s="135" t="s">
        <v>41</v>
      </c>
      <c r="AP15" s="135" t="s">
        <v>41</v>
      </c>
      <c r="AQ15" s="65"/>
      <c r="AR15" s="65"/>
      <c r="AS15" s="65"/>
      <c r="AT15" s="65"/>
      <c r="AU15" s="65"/>
      <c r="AV15" s="65"/>
      <c r="AW15" s="65"/>
      <c r="AX15" s="65"/>
      <c r="AY15" s="65"/>
      <c r="AZ15" s="65"/>
      <c r="BA15" s="65"/>
      <c r="BB15" s="65"/>
      <c r="BC15" s="65"/>
      <c r="BD15" s="65"/>
      <c r="BE15" s="65"/>
    </row>
    <row r="16" spans="1:63">
      <c r="A16" s="45" t="s">
        <v>4</v>
      </c>
      <c r="B16" s="135" t="s">
        <v>41</v>
      </c>
      <c r="C16" s="135" t="s">
        <v>41</v>
      </c>
      <c r="D16" s="135" t="s">
        <v>41</v>
      </c>
      <c r="E16" s="135" t="s">
        <v>41</v>
      </c>
      <c r="F16" s="135" t="s">
        <v>41</v>
      </c>
      <c r="G16" s="135" t="s">
        <v>41</v>
      </c>
      <c r="H16" s="135" t="s">
        <v>41</v>
      </c>
      <c r="I16" s="135" t="s">
        <v>41</v>
      </c>
      <c r="J16" s="135" t="s">
        <v>41</v>
      </c>
      <c r="K16" s="135" t="s">
        <v>41</v>
      </c>
      <c r="L16" s="135">
        <v>37.590000000000003</v>
      </c>
      <c r="M16" s="135" t="s">
        <v>41</v>
      </c>
      <c r="N16" s="135" t="s">
        <v>41</v>
      </c>
      <c r="O16" s="135" t="s">
        <v>41</v>
      </c>
      <c r="P16" s="135" t="s">
        <v>41</v>
      </c>
      <c r="Q16" s="135" t="s">
        <v>41</v>
      </c>
      <c r="R16" s="135" t="s">
        <v>41</v>
      </c>
      <c r="S16" s="135" t="s">
        <v>41</v>
      </c>
      <c r="T16" s="135" t="s">
        <v>41</v>
      </c>
      <c r="U16" s="135" t="s">
        <v>41</v>
      </c>
      <c r="V16" s="135" t="s">
        <v>41</v>
      </c>
      <c r="W16" s="135" t="s">
        <v>41</v>
      </c>
      <c r="X16" s="135" t="s">
        <v>41</v>
      </c>
      <c r="Y16" s="135" t="s">
        <v>41</v>
      </c>
      <c r="Z16" s="135">
        <v>256</v>
      </c>
      <c r="AA16" s="135">
        <v>228</v>
      </c>
      <c r="AB16" s="135">
        <v>243</v>
      </c>
      <c r="AC16" s="135">
        <v>205</v>
      </c>
      <c r="AD16" s="135" t="s">
        <v>41</v>
      </c>
      <c r="AE16" s="135" t="s">
        <v>41</v>
      </c>
      <c r="AF16" s="135" t="s">
        <v>41</v>
      </c>
      <c r="AG16" s="135" t="s">
        <v>41</v>
      </c>
      <c r="AH16" s="135" t="s">
        <v>41</v>
      </c>
      <c r="AI16" s="135" t="s">
        <v>41</v>
      </c>
      <c r="AJ16" s="135" t="s">
        <v>41</v>
      </c>
      <c r="AK16" s="135" t="s">
        <v>41</v>
      </c>
      <c r="AL16" s="135" t="s">
        <v>41</v>
      </c>
      <c r="AM16" s="135" t="s">
        <v>41</v>
      </c>
      <c r="AN16" s="135" t="s">
        <v>41</v>
      </c>
      <c r="AO16" s="135" t="s">
        <v>41</v>
      </c>
      <c r="AP16" s="135" t="s">
        <v>41</v>
      </c>
      <c r="AQ16" s="65"/>
      <c r="AR16" s="65"/>
      <c r="AS16" s="65"/>
      <c r="AT16" s="65"/>
      <c r="AU16" s="65"/>
      <c r="AV16" s="65"/>
      <c r="AW16" s="65"/>
      <c r="AX16" s="65"/>
      <c r="AY16" s="65"/>
      <c r="AZ16" s="65"/>
      <c r="BA16" s="65"/>
      <c r="BB16" s="65"/>
      <c r="BC16" s="65"/>
      <c r="BD16" s="65"/>
      <c r="BE16" s="65"/>
    </row>
    <row r="17" spans="1:201">
      <c r="A17" s="45" t="s">
        <v>3</v>
      </c>
      <c r="B17" s="135">
        <v>65382.38</v>
      </c>
      <c r="C17" s="135">
        <v>71922.266000000003</v>
      </c>
      <c r="D17" s="135">
        <v>78216.096999999994</v>
      </c>
      <c r="E17" s="135">
        <v>79641.89</v>
      </c>
      <c r="F17" s="135">
        <v>86407.123000000007</v>
      </c>
      <c r="G17" s="135">
        <v>86400.074999999997</v>
      </c>
      <c r="H17" s="135">
        <v>89978.793999999994</v>
      </c>
      <c r="I17" s="135">
        <v>93238.41</v>
      </c>
      <c r="J17" s="135">
        <v>97010.948000000004</v>
      </c>
      <c r="K17" s="135">
        <v>92901.589000000007</v>
      </c>
      <c r="L17" s="135">
        <v>90956.063999999998</v>
      </c>
      <c r="M17" s="135">
        <v>94980.766000000003</v>
      </c>
      <c r="N17" s="135">
        <v>88586.054000000004</v>
      </c>
      <c r="O17" s="135">
        <v>94937.948999999993</v>
      </c>
      <c r="P17" s="135">
        <v>98168.399000000005</v>
      </c>
      <c r="Q17" s="135">
        <v>103580.898</v>
      </c>
      <c r="R17" s="135">
        <v>106152.905</v>
      </c>
      <c r="S17" s="135">
        <v>108372.473</v>
      </c>
      <c r="T17" s="135">
        <v>106516.349</v>
      </c>
      <c r="U17" s="135">
        <v>109056.448</v>
      </c>
      <c r="V17" s="135">
        <v>109263.611</v>
      </c>
      <c r="W17" s="135">
        <v>112399.19500000001</v>
      </c>
      <c r="X17" s="135">
        <v>109907.89200000001</v>
      </c>
      <c r="Y17" s="135">
        <v>117373.966</v>
      </c>
      <c r="Z17" s="135">
        <v>128721.939</v>
      </c>
      <c r="AA17" s="135">
        <v>128214.011</v>
      </c>
      <c r="AB17" s="135">
        <v>127255.163</v>
      </c>
      <c r="AC17" s="135">
        <v>136604.24299999999</v>
      </c>
      <c r="AD17" s="135">
        <v>146768.413</v>
      </c>
      <c r="AE17" s="135">
        <v>142761.21900000001</v>
      </c>
      <c r="AF17" s="135">
        <v>142290.50899999999</v>
      </c>
      <c r="AG17" s="135">
        <v>141371.93100000001</v>
      </c>
      <c r="AH17" s="135">
        <v>138092.66897540004</v>
      </c>
      <c r="AI17" s="135" t="s">
        <v>41</v>
      </c>
      <c r="AJ17" s="135" t="s">
        <v>41</v>
      </c>
      <c r="AK17" s="138" t="s">
        <v>41</v>
      </c>
      <c r="AL17" s="135" t="s">
        <v>41</v>
      </c>
      <c r="AM17" s="135" t="s">
        <v>41</v>
      </c>
      <c r="AN17" s="135" t="s">
        <v>41</v>
      </c>
      <c r="AO17" s="135" t="s">
        <v>41</v>
      </c>
      <c r="AP17" s="135" t="s">
        <v>41</v>
      </c>
      <c r="AR17" s="65"/>
      <c r="AS17" s="65"/>
      <c r="AT17" s="65"/>
      <c r="AU17" s="65"/>
      <c r="AV17" s="65"/>
      <c r="AW17" s="65"/>
      <c r="AX17" s="65"/>
      <c r="AY17" s="65"/>
      <c r="AZ17" s="65"/>
      <c r="BA17" s="65"/>
      <c r="BB17" s="65"/>
      <c r="BC17" s="65"/>
      <c r="BD17" s="65"/>
      <c r="BE17" s="65"/>
    </row>
    <row r="18" spans="1:201">
      <c r="A18" s="96" t="s">
        <v>30</v>
      </c>
      <c r="B18" s="135">
        <v>8015.0410000000002</v>
      </c>
      <c r="C18" s="135">
        <v>8129.0990000000002</v>
      </c>
      <c r="D18" s="135">
        <v>8250.4889999999996</v>
      </c>
      <c r="E18" s="135">
        <v>8420.4850000000006</v>
      </c>
      <c r="F18" s="135">
        <v>8585.3220000000001</v>
      </c>
      <c r="G18" s="135">
        <v>8767.56</v>
      </c>
      <c r="H18" s="135">
        <v>8981.2119999999995</v>
      </c>
      <c r="I18" s="135">
        <v>9145.6270000000004</v>
      </c>
      <c r="J18" s="135">
        <v>9310.8019999999997</v>
      </c>
      <c r="K18" s="135">
        <v>9515.1589999999997</v>
      </c>
      <c r="L18" s="135">
        <v>9732.94</v>
      </c>
      <c r="M18" s="135">
        <v>9932.4580000000005</v>
      </c>
      <c r="N18" s="135">
        <v>10060.703</v>
      </c>
      <c r="O18" s="135">
        <v>10333.552</v>
      </c>
      <c r="P18" s="135">
        <v>10519.404</v>
      </c>
      <c r="Q18" s="135">
        <v>11021.752</v>
      </c>
      <c r="R18" s="135">
        <v>11158.082</v>
      </c>
      <c r="S18" s="135">
        <v>11266.306</v>
      </c>
      <c r="T18" s="135">
        <v>11933.156999999999</v>
      </c>
      <c r="U18" s="135">
        <v>12750.209000000001</v>
      </c>
      <c r="V18" s="135">
        <v>13389.944</v>
      </c>
      <c r="W18" s="135">
        <v>14202.898999999999</v>
      </c>
      <c r="X18" s="135">
        <v>14916.290999999999</v>
      </c>
      <c r="Y18" s="135">
        <v>15491.192999999999</v>
      </c>
      <c r="Z18" s="135">
        <v>16197.713</v>
      </c>
      <c r="AA18" s="135">
        <v>17141.262999999999</v>
      </c>
      <c r="AB18" s="135">
        <v>17808.712</v>
      </c>
      <c r="AC18" s="135">
        <v>18305.766</v>
      </c>
      <c r="AD18" s="135">
        <v>18920.626</v>
      </c>
      <c r="AE18" s="135">
        <v>19345.261999999999</v>
      </c>
      <c r="AF18" s="135">
        <v>20043.347000000002</v>
      </c>
      <c r="AG18" s="135">
        <v>20746.966</v>
      </c>
      <c r="AH18" s="135" t="s">
        <v>41</v>
      </c>
      <c r="AI18" s="135" t="s">
        <v>41</v>
      </c>
      <c r="AJ18" s="135" t="s">
        <v>41</v>
      </c>
      <c r="AK18" s="137" t="s">
        <v>7</v>
      </c>
      <c r="AL18" s="135" t="s">
        <v>41</v>
      </c>
      <c r="AM18" s="135" t="s">
        <v>41</v>
      </c>
      <c r="AN18" s="135" t="s">
        <v>41</v>
      </c>
      <c r="AO18" s="135" t="s">
        <v>41</v>
      </c>
      <c r="AP18" s="135" t="s">
        <v>41</v>
      </c>
      <c r="AQ18" s="65"/>
      <c r="AR18" s="65"/>
      <c r="AS18" s="65"/>
      <c r="AT18" s="65"/>
      <c r="AU18" s="65"/>
      <c r="AV18" s="65"/>
      <c r="AW18" s="65"/>
      <c r="AX18" s="65"/>
      <c r="AY18" s="65"/>
      <c r="AZ18" s="65"/>
      <c r="BA18" s="65"/>
      <c r="BB18" s="65"/>
      <c r="BC18" s="65"/>
      <c r="BD18" s="65"/>
      <c r="BE18" s="65"/>
    </row>
    <row r="19" spans="1:201">
      <c r="A19" s="45" t="s">
        <v>1</v>
      </c>
      <c r="B19" s="135">
        <v>4498.0450000000001</v>
      </c>
      <c r="C19" s="135">
        <v>4565.6869999999999</v>
      </c>
      <c r="D19" s="135">
        <v>4678.0709999999999</v>
      </c>
      <c r="E19" s="135">
        <v>4762.47</v>
      </c>
      <c r="F19" s="135">
        <v>4827.9849999999997</v>
      </c>
      <c r="G19" s="135">
        <v>4926.9639999999999</v>
      </c>
      <c r="H19" s="135">
        <v>5017.2039999999997</v>
      </c>
      <c r="I19" s="135">
        <v>5134.7849999999999</v>
      </c>
      <c r="J19" s="135">
        <v>5421.3850000000002</v>
      </c>
      <c r="K19" s="135">
        <v>5428.32</v>
      </c>
      <c r="L19" s="135">
        <v>5399.19</v>
      </c>
      <c r="M19" s="135">
        <v>5564.8850000000002</v>
      </c>
      <c r="N19" s="135">
        <v>5664.5969999999998</v>
      </c>
      <c r="O19" s="135">
        <v>5682.5630000000001</v>
      </c>
      <c r="P19" s="135">
        <v>5729.5569999999998</v>
      </c>
      <c r="Q19" s="135">
        <v>5827.9960000000001</v>
      </c>
      <c r="R19" s="135">
        <v>5778.3770000000004</v>
      </c>
      <c r="S19" s="135">
        <v>6026.2730000000001</v>
      </c>
      <c r="T19" s="135">
        <v>6085.9350000000004</v>
      </c>
      <c r="U19" s="135">
        <v>6094.5420000000004</v>
      </c>
      <c r="V19" s="135">
        <v>6244.0460000000003</v>
      </c>
      <c r="W19" s="135">
        <v>6430.43</v>
      </c>
      <c r="X19" s="135">
        <v>6633.0690000000004</v>
      </c>
      <c r="Y19" s="135">
        <v>6828.415</v>
      </c>
      <c r="Z19" s="135">
        <v>7005.2060000000001</v>
      </c>
      <c r="AA19" s="135">
        <v>7213.317</v>
      </c>
      <c r="AB19" s="135">
        <v>7396.3249999999998</v>
      </c>
      <c r="AC19" s="135">
        <v>7399.4719999999998</v>
      </c>
      <c r="AD19" s="135">
        <v>7641.3329999999996</v>
      </c>
      <c r="AE19" s="135">
        <v>7842.259</v>
      </c>
      <c r="AF19" s="135">
        <v>8053.5709999999999</v>
      </c>
      <c r="AG19" s="135">
        <v>8461.9950000000008</v>
      </c>
      <c r="AH19" s="135" t="s">
        <v>41</v>
      </c>
      <c r="AI19" s="135" t="s">
        <v>41</v>
      </c>
      <c r="AJ19" s="135" t="s">
        <v>41</v>
      </c>
      <c r="AK19" s="135" t="s">
        <v>41</v>
      </c>
      <c r="AL19" s="135" t="s">
        <v>41</v>
      </c>
      <c r="AM19" s="135" t="s">
        <v>41</v>
      </c>
      <c r="AN19" s="135" t="s">
        <v>41</v>
      </c>
      <c r="AO19" s="135" t="s">
        <v>41</v>
      </c>
      <c r="AP19" s="135" t="s">
        <v>41</v>
      </c>
      <c r="AQ19" s="65"/>
      <c r="AR19" s="65"/>
      <c r="AS19" s="65"/>
      <c r="AT19" s="65"/>
      <c r="AU19" s="65"/>
      <c r="AV19" s="65"/>
      <c r="AW19" s="65"/>
      <c r="AX19" s="65"/>
      <c r="AY19" s="65"/>
      <c r="AZ19" s="65"/>
      <c r="BA19" s="65"/>
      <c r="BB19" s="65"/>
      <c r="BC19" s="65"/>
      <c r="BD19" s="65"/>
      <c r="BE19" s="65"/>
    </row>
    <row r="20" spans="1:201">
      <c r="A20" s="45" t="s">
        <v>0</v>
      </c>
      <c r="B20" s="135">
        <v>6492.6809999999996</v>
      </c>
      <c r="C20" s="135">
        <v>6584.5209999999997</v>
      </c>
      <c r="D20" s="135">
        <v>6634.8760000000002</v>
      </c>
      <c r="E20" s="135">
        <v>6801.6329999999998</v>
      </c>
      <c r="F20" s="135">
        <v>6919.732</v>
      </c>
      <c r="G20" s="135">
        <v>7405.6139999999996</v>
      </c>
      <c r="H20" s="135">
        <v>7830.8280000000004</v>
      </c>
      <c r="I20" s="135">
        <v>8550.3719999999994</v>
      </c>
      <c r="J20" s="135">
        <v>8657.473</v>
      </c>
      <c r="K20" s="135">
        <v>8851.6790000000001</v>
      </c>
      <c r="L20" s="135">
        <v>9297.2649999999994</v>
      </c>
      <c r="M20" s="135">
        <v>9855.2919999999995</v>
      </c>
      <c r="N20" s="135">
        <v>10176.611999999999</v>
      </c>
      <c r="O20" s="135">
        <v>9735.607</v>
      </c>
      <c r="P20" s="135">
        <v>9666.0720000000001</v>
      </c>
      <c r="Q20" s="135">
        <v>9841.1389999999992</v>
      </c>
      <c r="R20" s="135">
        <v>9799.7540000000008</v>
      </c>
      <c r="S20" s="135">
        <v>9702.2630000000008</v>
      </c>
      <c r="T20" s="135">
        <v>9928.0210000000006</v>
      </c>
      <c r="U20" s="135">
        <v>10584.735000000001</v>
      </c>
      <c r="V20" s="135">
        <v>9864.6759999999995</v>
      </c>
      <c r="W20" s="135">
        <v>9690.3449999999993</v>
      </c>
      <c r="X20" s="135">
        <v>9692.3279999999995</v>
      </c>
      <c r="Y20" s="135">
        <v>9500.2289999999994</v>
      </c>
      <c r="Z20" s="135">
        <v>9269.223</v>
      </c>
      <c r="AA20" s="135">
        <v>9684.9850000000006</v>
      </c>
      <c r="AB20" s="135">
        <v>9714.2240000000002</v>
      </c>
      <c r="AC20" s="135">
        <v>9438.4830000000002</v>
      </c>
      <c r="AD20" s="135">
        <v>8677.5669999999991</v>
      </c>
      <c r="AE20" s="135">
        <v>8746.6659999999993</v>
      </c>
      <c r="AF20" s="135">
        <v>8999.6299999999992</v>
      </c>
      <c r="AG20" s="135">
        <v>9312.0450000000001</v>
      </c>
      <c r="AH20" s="135" t="s">
        <v>41</v>
      </c>
      <c r="AI20" s="135" t="s">
        <v>41</v>
      </c>
      <c r="AJ20" s="135" t="s">
        <v>41</v>
      </c>
      <c r="AK20" s="135" t="s">
        <v>41</v>
      </c>
      <c r="AL20" s="135" t="s">
        <v>41</v>
      </c>
      <c r="AM20" s="135" t="s">
        <v>41</v>
      </c>
      <c r="AN20" s="135" t="s">
        <v>41</v>
      </c>
      <c r="AO20" s="135" t="s">
        <v>41</v>
      </c>
      <c r="AP20" s="135" t="s">
        <v>41</v>
      </c>
      <c r="AQ20" s="65"/>
      <c r="AR20" s="65"/>
      <c r="AS20" s="65"/>
      <c r="AT20" s="65"/>
      <c r="AU20" s="65"/>
      <c r="AV20" s="65"/>
      <c r="AW20" s="65"/>
      <c r="AX20" s="65"/>
      <c r="AY20" s="65"/>
      <c r="AZ20" s="65"/>
      <c r="BA20" s="65"/>
      <c r="BB20" s="65"/>
      <c r="BC20" s="65"/>
      <c r="BD20" s="65"/>
      <c r="BE20" s="65"/>
    </row>
    <row r="21" spans="1:201">
      <c r="A21" s="66"/>
      <c r="B21" s="65"/>
      <c r="BK21" s="65"/>
      <c r="BL21" s="65"/>
      <c r="BM21" s="65"/>
      <c r="BN21" s="65"/>
      <c r="BO21" s="65"/>
      <c r="BP21" s="65"/>
      <c r="BQ21" s="65"/>
      <c r="BR21" s="65"/>
      <c r="BS21" s="65"/>
      <c r="BT21" s="65"/>
      <c r="BU21" s="65"/>
    </row>
    <row r="22" spans="1:201">
      <c r="A22" s="62" t="s">
        <v>20</v>
      </c>
    </row>
    <row r="23" spans="1:201">
      <c r="A23" s="27"/>
      <c r="U23" s="18"/>
      <c r="V23" s="18"/>
      <c r="W23" s="18"/>
      <c r="X23" s="18"/>
      <c r="AT23" s="64"/>
      <c r="AU23" s="10"/>
      <c r="AV23" s="10"/>
      <c r="AW23" s="10"/>
      <c r="AX23" s="10"/>
      <c r="AY23" s="10"/>
      <c r="AZ23" s="10"/>
      <c r="BA23" s="63"/>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row>
    <row r="24" spans="1:201">
      <c r="A24" s="49" t="s">
        <v>211</v>
      </c>
    </row>
    <row r="25" spans="1:201">
      <c r="A25" s="49" t="s">
        <v>16</v>
      </c>
      <c r="U25" s="18"/>
      <c r="V25" s="18"/>
      <c r="W25" s="18"/>
      <c r="X25" s="18"/>
      <c r="AT25" s="10"/>
      <c r="AU25" s="10"/>
      <c r="AV25" s="10"/>
      <c r="AW25" s="10"/>
      <c r="AX25" s="10"/>
      <c r="AY25" s="10"/>
      <c r="AZ25" s="10"/>
      <c r="BA25" s="10"/>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row>
    <row r="26" spans="1:201">
      <c r="A26" s="35" t="s">
        <v>42</v>
      </c>
      <c r="U26" s="18"/>
      <c r="V26" s="18"/>
      <c r="W26" s="18"/>
      <c r="X26" s="18"/>
      <c r="AT26" s="10"/>
      <c r="AU26" s="10"/>
      <c r="AV26" s="10"/>
      <c r="AW26" s="10"/>
      <c r="AX26" s="10"/>
      <c r="AY26" s="10"/>
      <c r="AZ26" s="10"/>
      <c r="BA26" s="10"/>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row>
    <row r="27" spans="1:201">
      <c r="A27" s="27"/>
      <c r="U27" s="18"/>
      <c r="V27" s="18"/>
      <c r="W27" s="18"/>
      <c r="X27" s="18"/>
      <c r="AT27" s="10"/>
      <c r="AU27" s="10"/>
      <c r="AV27" s="10"/>
      <c r="AW27" s="10"/>
      <c r="AX27" s="10"/>
      <c r="AY27" s="10"/>
      <c r="AZ27" s="10"/>
      <c r="BA27" s="10"/>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row>
    <row r="28" spans="1:201">
      <c r="A28" s="49" t="s">
        <v>590</v>
      </c>
    </row>
    <row r="30" spans="1:201" ht="14.25" customHeight="1">
      <c r="A30" s="62" t="s">
        <v>145</v>
      </c>
      <c r="C30" s="19"/>
      <c r="D30" s="19"/>
      <c r="E30" s="19"/>
      <c r="F30" s="19"/>
      <c r="G30" s="19"/>
      <c r="H30" s="19"/>
      <c r="I30" s="19"/>
      <c r="J30" s="19"/>
      <c r="K30" s="19"/>
      <c r="L30" s="19"/>
      <c r="M30" s="19"/>
      <c r="N30" s="19"/>
      <c r="O30" s="19"/>
      <c r="U30" s="18"/>
      <c r="V30" s="18"/>
      <c r="W30" s="18"/>
      <c r="X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row>
    <row r="31" spans="1:201">
      <c r="A31" s="27"/>
      <c r="B31" s="19"/>
      <c r="C31" s="19"/>
      <c r="D31" s="19"/>
      <c r="E31" s="19"/>
      <c r="F31" s="19"/>
      <c r="G31" s="19"/>
      <c r="H31" s="19"/>
      <c r="I31" s="19"/>
      <c r="J31" s="19"/>
      <c r="K31" s="19"/>
      <c r="L31" s="19"/>
      <c r="M31" s="19"/>
      <c r="N31" s="19"/>
      <c r="O31" s="19"/>
    </row>
    <row r="32" spans="1:201">
      <c r="A32" s="19" t="s">
        <v>144</v>
      </c>
    </row>
  </sheetData>
  <mergeCells count="2">
    <mergeCell ref="A3:A4"/>
    <mergeCell ref="B3:AP3"/>
  </mergeCells>
  <conditionalFormatting sqref="AK18">
    <cfRule type="expression" dxfId="84" priority="2" stopIfTrue="1">
      <formula>ISNA(ACTIVECELL)</formula>
    </cfRule>
  </conditionalFormatting>
  <conditionalFormatting sqref="AK17">
    <cfRule type="expression" dxfId="83" priority="1" stopIfTrue="1">
      <formula>ISNA(ACTIVECELL)</formula>
    </cfRule>
  </conditionalFormatting>
  <hyperlinks>
    <hyperlink ref="AR3" location="Content!A1" display="Back to content pag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30"/>
  <sheetViews>
    <sheetView topLeftCell="A10" workbookViewId="0">
      <selection activeCell="AC21" sqref="AC21"/>
    </sheetView>
  </sheetViews>
  <sheetFormatPr defaultColWidth="9.1796875" defaultRowHeight="14"/>
  <cols>
    <col min="1" max="1" width="33.81640625" style="49" customWidth="1"/>
    <col min="2" max="34" width="8.08984375" style="49" customWidth="1"/>
    <col min="35" max="36" width="9.1796875" style="49" customWidth="1"/>
    <col min="37" max="16384" width="9.1796875" style="49"/>
  </cols>
  <sheetData>
    <row r="1" spans="1:171" s="69" customFormat="1">
      <c r="A1" s="69" t="s">
        <v>560</v>
      </c>
    </row>
    <row r="2" spans="1:171" s="18" customFormat="1">
      <c r="A2" s="9"/>
    </row>
    <row r="3" spans="1:171" s="68" customFormat="1" ht="14.5">
      <c r="A3" s="229" t="s">
        <v>29</v>
      </c>
      <c r="B3" s="22">
        <v>1980</v>
      </c>
      <c r="C3" s="22">
        <v>1981</v>
      </c>
      <c r="D3" s="22">
        <v>1982</v>
      </c>
      <c r="E3" s="22">
        <v>1983</v>
      </c>
      <c r="F3" s="22">
        <v>1984</v>
      </c>
      <c r="G3" s="22">
        <v>1985</v>
      </c>
      <c r="H3" s="22">
        <v>1986</v>
      </c>
      <c r="I3" s="22">
        <v>1987</v>
      </c>
      <c r="J3" s="22">
        <v>1988</v>
      </c>
      <c r="K3" s="22">
        <v>1989</v>
      </c>
      <c r="L3" s="22">
        <v>1990</v>
      </c>
      <c r="M3" s="22">
        <v>1991</v>
      </c>
      <c r="N3" s="22">
        <v>1992</v>
      </c>
      <c r="O3" s="22">
        <v>1993</v>
      </c>
      <c r="P3" s="22">
        <v>1994</v>
      </c>
      <c r="Q3" s="22">
        <v>1995</v>
      </c>
      <c r="R3" s="22">
        <v>1996</v>
      </c>
      <c r="S3" s="22">
        <v>1997</v>
      </c>
      <c r="T3" s="22">
        <v>1998</v>
      </c>
      <c r="U3" s="22">
        <v>1999</v>
      </c>
      <c r="V3" s="22">
        <v>2000</v>
      </c>
      <c r="W3" s="22">
        <v>2001</v>
      </c>
      <c r="X3" s="22">
        <v>2002</v>
      </c>
      <c r="Y3" s="22">
        <v>2003</v>
      </c>
      <c r="Z3" s="22">
        <v>2004</v>
      </c>
      <c r="AA3" s="22">
        <v>2005</v>
      </c>
      <c r="AB3" s="22">
        <v>2006</v>
      </c>
      <c r="AC3" s="22">
        <v>2007</v>
      </c>
      <c r="AD3" s="22">
        <v>2008</v>
      </c>
      <c r="AE3" s="22">
        <v>2009</v>
      </c>
      <c r="AF3" s="22">
        <v>2010</v>
      </c>
      <c r="AG3" s="22">
        <v>2011</v>
      </c>
      <c r="AH3" s="22">
        <v>2012</v>
      </c>
      <c r="AI3" s="111">
        <v>2013</v>
      </c>
      <c r="AJ3" s="111">
        <v>2014</v>
      </c>
      <c r="AL3" s="46" t="s">
        <v>521</v>
      </c>
    </row>
    <row r="4" spans="1:171" s="48" customFormat="1">
      <c r="A4" s="45" t="s">
        <v>14</v>
      </c>
      <c r="B4" s="138">
        <v>547.04452189049891</v>
      </c>
      <c r="C4" s="138">
        <v>531.58714135954051</v>
      </c>
      <c r="D4" s="138">
        <v>506.05815656054284</v>
      </c>
      <c r="E4" s="138">
        <v>501.90448393335538</v>
      </c>
      <c r="F4" s="138">
        <v>489.32703024392924</v>
      </c>
      <c r="G4" s="138">
        <v>500.92506589795846</v>
      </c>
      <c r="H4" s="138">
        <v>489.11145959987266</v>
      </c>
      <c r="I4" s="138">
        <v>483.62461827292418</v>
      </c>
      <c r="J4" s="138">
        <v>486.03760499477272</v>
      </c>
      <c r="K4" s="138">
        <v>480.09390661578601</v>
      </c>
      <c r="L4" s="138">
        <v>496.5365321940501</v>
      </c>
      <c r="M4" s="138">
        <v>491.80257069593426</v>
      </c>
      <c r="N4" s="138">
        <v>478.5857810328709</v>
      </c>
      <c r="O4" s="138">
        <v>479.82002966873375</v>
      </c>
      <c r="P4" s="138">
        <v>470.93841245467092</v>
      </c>
      <c r="Q4" s="138">
        <v>455.6660873755531</v>
      </c>
      <c r="R4" s="138">
        <v>454.05508140494618</v>
      </c>
      <c r="S4" s="138">
        <v>449.25438951578218</v>
      </c>
      <c r="T4" s="138">
        <v>433.88252298236927</v>
      </c>
      <c r="U4" s="138">
        <v>441.16316317186926</v>
      </c>
      <c r="V4" s="138">
        <v>438.54991227153687</v>
      </c>
      <c r="W4" s="138">
        <v>442.97883959479401</v>
      </c>
      <c r="X4" s="138">
        <v>448.26169453802629</v>
      </c>
      <c r="Y4" s="138">
        <v>467.64411090773672</v>
      </c>
      <c r="Z4" s="138">
        <v>464.80802092403849</v>
      </c>
      <c r="AA4" s="138">
        <v>433.57248609161741</v>
      </c>
      <c r="AB4" s="138">
        <v>458.79407371895797</v>
      </c>
      <c r="AC4" s="138">
        <v>471.6942449209198</v>
      </c>
      <c r="AD4" s="138">
        <v>491.97857117440577</v>
      </c>
      <c r="AE4" s="138">
        <v>515.21725660719699</v>
      </c>
      <c r="AF4" s="138">
        <v>520.96233611504454</v>
      </c>
      <c r="AG4" s="138">
        <v>521.78070292056452</v>
      </c>
      <c r="AH4" s="138">
        <v>552.36376562380201</v>
      </c>
      <c r="AI4" s="138">
        <v>533.76088656325828</v>
      </c>
      <c r="AJ4" s="138">
        <v>544.60944348391615</v>
      </c>
      <c r="AK4" s="65"/>
      <c r="AL4" s="65"/>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row>
    <row r="5" spans="1:171" s="48" customFormat="1">
      <c r="A5" s="45" t="s">
        <v>13</v>
      </c>
      <c r="B5" s="138" t="s">
        <v>41</v>
      </c>
      <c r="C5" s="138">
        <v>811.19547039376107</v>
      </c>
      <c r="D5" s="138">
        <v>821.53461721809742</v>
      </c>
      <c r="E5" s="138">
        <v>801.63614168517176</v>
      </c>
      <c r="F5" s="138">
        <v>790.05447728852607</v>
      </c>
      <c r="G5" s="138">
        <v>804.77007437464056</v>
      </c>
      <c r="H5" s="138">
        <v>848.64818155305193</v>
      </c>
      <c r="I5" s="138">
        <v>811.82418625271009</v>
      </c>
      <c r="J5" s="138">
        <v>919.41906867332239</v>
      </c>
      <c r="K5" s="138">
        <v>947.4625627971111</v>
      </c>
      <c r="L5" s="138">
        <v>946.7941085955689</v>
      </c>
      <c r="M5" s="138">
        <v>935.53370564139448</v>
      </c>
      <c r="N5" s="138">
        <v>1048.6747373199632</v>
      </c>
      <c r="O5" s="138">
        <v>1025.0788000943458</v>
      </c>
      <c r="P5" s="138">
        <v>985.46923736159056</v>
      </c>
      <c r="Q5" s="138">
        <v>985.13041010146526</v>
      </c>
      <c r="R5" s="138">
        <v>938.41063211592291</v>
      </c>
      <c r="S5" s="138">
        <v>961.7787050837951</v>
      </c>
      <c r="T5" s="138">
        <v>1061.2941649051577</v>
      </c>
      <c r="U5" s="138">
        <v>1072.534870145194</v>
      </c>
      <c r="V5" s="138">
        <v>1092.486428496233</v>
      </c>
      <c r="W5" s="138">
        <v>1084.6051231463555</v>
      </c>
      <c r="X5" s="138">
        <v>1082.375309230059</v>
      </c>
      <c r="Y5" s="138">
        <v>1060.3786813438985</v>
      </c>
      <c r="Z5" s="138">
        <v>1024.3784738093257</v>
      </c>
      <c r="AA5" s="138">
        <v>1037.4214110902424</v>
      </c>
      <c r="AB5" s="138">
        <v>1050.642433102694</v>
      </c>
      <c r="AC5" s="138">
        <v>1062.9232966027498</v>
      </c>
      <c r="AD5" s="138">
        <v>1101.2483582476002</v>
      </c>
      <c r="AE5" s="138">
        <v>1007.2961538166211</v>
      </c>
      <c r="AF5" s="138">
        <v>1083.9114772941152</v>
      </c>
      <c r="AG5" s="138">
        <v>1026.7271209870369</v>
      </c>
      <c r="AH5" s="138">
        <v>1150.6390377097705</v>
      </c>
      <c r="AI5" s="138">
        <v>1203.3161846664639</v>
      </c>
      <c r="AJ5" s="138">
        <v>1300.633576540288</v>
      </c>
      <c r="AK5" s="65"/>
      <c r="AL5" s="17"/>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row>
    <row r="6" spans="1:171" s="48" customFormat="1">
      <c r="A6" s="45" t="s">
        <v>506</v>
      </c>
      <c r="B6" s="138" t="s">
        <v>41</v>
      </c>
      <c r="C6" s="138" t="s">
        <v>41</v>
      </c>
      <c r="D6" s="138" t="s">
        <v>41</v>
      </c>
      <c r="E6" s="138" t="s">
        <v>41</v>
      </c>
      <c r="F6" s="138" t="s">
        <v>41</v>
      </c>
      <c r="G6" s="138" t="s">
        <v>41</v>
      </c>
      <c r="H6" s="138" t="s">
        <v>41</v>
      </c>
      <c r="I6" s="138" t="s">
        <v>41</v>
      </c>
      <c r="J6" s="138" t="s">
        <v>41</v>
      </c>
      <c r="K6" s="138" t="s">
        <v>41</v>
      </c>
      <c r="L6" s="138">
        <v>43.359734136131095</v>
      </c>
      <c r="M6" s="138" t="s">
        <v>41</v>
      </c>
      <c r="N6" s="138" t="s">
        <v>41</v>
      </c>
      <c r="O6" s="138" t="s">
        <v>41</v>
      </c>
      <c r="P6" s="138" t="s">
        <v>41</v>
      </c>
      <c r="Q6" s="138" t="s">
        <v>41</v>
      </c>
      <c r="R6" s="138" t="s">
        <v>41</v>
      </c>
      <c r="S6" s="138" t="s">
        <v>41</v>
      </c>
      <c r="T6" s="138" t="s">
        <v>41</v>
      </c>
      <c r="U6" s="138" t="s">
        <v>41</v>
      </c>
      <c r="V6" s="138" t="s">
        <v>41</v>
      </c>
      <c r="W6" s="138" t="s">
        <v>41</v>
      </c>
      <c r="X6" s="138" t="s">
        <v>41</v>
      </c>
      <c r="Y6" s="138" t="s">
        <v>41</v>
      </c>
      <c r="Z6" s="138">
        <v>56.929491150812922</v>
      </c>
      <c r="AA6" s="138">
        <v>60.494584099734311</v>
      </c>
      <c r="AB6" s="138">
        <v>67.046918475736206</v>
      </c>
      <c r="AC6" s="138">
        <v>63.900352854631372</v>
      </c>
      <c r="AD6" s="138" t="s">
        <v>41</v>
      </c>
      <c r="AE6" s="138" t="s">
        <v>41</v>
      </c>
      <c r="AF6" s="138" t="s">
        <v>41</v>
      </c>
      <c r="AG6" s="138" t="s">
        <v>41</v>
      </c>
      <c r="AH6" s="138" t="s">
        <v>41</v>
      </c>
      <c r="AI6" s="138" t="s">
        <v>41</v>
      </c>
      <c r="AJ6" s="138" t="s">
        <v>41</v>
      </c>
      <c r="AK6" s="65"/>
      <c r="AL6" s="17"/>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row>
    <row r="7" spans="1:171" s="48" customFormat="1">
      <c r="A7" s="13" t="s">
        <v>37</v>
      </c>
      <c r="B7" s="138">
        <v>321.18428288276772</v>
      </c>
      <c r="C7" s="138">
        <v>328.42536790140389</v>
      </c>
      <c r="D7" s="138">
        <v>320.86867213187094</v>
      </c>
      <c r="E7" s="138">
        <v>333.50339239127305</v>
      </c>
      <c r="F7" s="138">
        <v>341.84743140743075</v>
      </c>
      <c r="G7" s="138">
        <v>333.08704710938531</v>
      </c>
      <c r="H7" s="138">
        <v>330.85196502384622</v>
      </c>
      <c r="I7" s="138">
        <v>335.06878906718072</v>
      </c>
      <c r="J7" s="138">
        <v>337.65198288830919</v>
      </c>
      <c r="K7" s="138">
        <v>335.69601724703477</v>
      </c>
      <c r="L7" s="138">
        <v>340.87395007220465</v>
      </c>
      <c r="M7" s="138">
        <v>328.96655475177846</v>
      </c>
      <c r="N7" s="138">
        <v>322.18998076199716</v>
      </c>
      <c r="O7" s="138">
        <v>316.09130655053536</v>
      </c>
      <c r="P7" s="138">
        <v>305.90667178794473</v>
      </c>
      <c r="Q7" s="138">
        <v>308.72799725824166</v>
      </c>
      <c r="R7" s="138">
        <v>310.40301736976045</v>
      </c>
      <c r="S7" s="138">
        <v>308.14806269468647</v>
      </c>
      <c r="T7" s="138">
        <v>308.49339736429687</v>
      </c>
      <c r="U7" s="138">
        <v>302.5419311551284</v>
      </c>
      <c r="V7" s="138">
        <v>295.22420048643659</v>
      </c>
      <c r="W7" s="138">
        <v>296.80312024311951</v>
      </c>
      <c r="X7" s="138">
        <v>298.22865366249016</v>
      </c>
      <c r="Y7" s="138">
        <v>300.00301600858859</v>
      </c>
      <c r="Z7" s="138">
        <v>302.30305077728337</v>
      </c>
      <c r="AA7" s="138">
        <v>304.15606615819758</v>
      </c>
      <c r="AB7" s="138">
        <v>305.67690513737432</v>
      </c>
      <c r="AC7" s="138">
        <v>306.63670539721471</v>
      </c>
      <c r="AD7" s="138">
        <v>307.65498017379065</v>
      </c>
      <c r="AE7" s="138">
        <v>306.54896320127222</v>
      </c>
      <c r="AF7" s="138">
        <v>307.41995834728141</v>
      </c>
      <c r="AG7" s="138">
        <v>315.76656908468379</v>
      </c>
      <c r="AH7" s="138">
        <v>378.91705579723572</v>
      </c>
      <c r="AI7" s="138">
        <v>385.16922172630586</v>
      </c>
      <c r="AJ7" s="138">
        <v>389.3319336192273</v>
      </c>
      <c r="AK7" s="65"/>
      <c r="AL7" s="65"/>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row>
    <row r="8" spans="1:171" s="48" customFormat="1">
      <c r="A8" s="45" t="s">
        <v>496</v>
      </c>
      <c r="B8" s="138" t="s">
        <v>41</v>
      </c>
      <c r="C8" s="138" t="s">
        <v>41</v>
      </c>
      <c r="D8" s="138" t="s">
        <v>41</v>
      </c>
      <c r="E8" s="138" t="s">
        <v>41</v>
      </c>
      <c r="F8" s="138" t="s">
        <v>41</v>
      </c>
      <c r="G8" s="138" t="s">
        <v>41</v>
      </c>
      <c r="H8" s="138" t="s">
        <v>41</v>
      </c>
      <c r="I8" s="138" t="s">
        <v>41</v>
      </c>
      <c r="J8" s="138" t="s">
        <v>41</v>
      </c>
      <c r="K8" s="138" t="s">
        <v>41</v>
      </c>
      <c r="L8" s="138">
        <v>375.47432993359519</v>
      </c>
      <c r="M8" s="138" t="s">
        <v>41</v>
      </c>
      <c r="N8" s="138" t="s">
        <v>41</v>
      </c>
      <c r="O8" s="138" t="s">
        <v>41</v>
      </c>
      <c r="P8" s="138" t="s">
        <v>41</v>
      </c>
      <c r="Q8" s="138" t="s">
        <v>41</v>
      </c>
      <c r="R8" s="138" t="s">
        <v>41</v>
      </c>
      <c r="S8" s="138" t="s">
        <v>41</v>
      </c>
      <c r="T8" s="138" t="s">
        <v>41</v>
      </c>
      <c r="U8" s="138" t="s">
        <v>41</v>
      </c>
      <c r="V8" s="138" t="s">
        <v>41</v>
      </c>
      <c r="W8" s="138" t="s">
        <v>41</v>
      </c>
      <c r="X8" s="138" t="s">
        <v>41</v>
      </c>
      <c r="Y8" s="138" t="s">
        <v>41</v>
      </c>
      <c r="Z8" s="138">
        <v>395.60084070050584</v>
      </c>
      <c r="AA8" s="138">
        <v>387.16250636780438</v>
      </c>
      <c r="AB8" s="138">
        <v>391.85595915432464</v>
      </c>
      <c r="AC8" s="138">
        <v>405.69663290976558</v>
      </c>
      <c r="AD8" s="138" t="s">
        <v>41</v>
      </c>
      <c r="AE8" s="138" t="s">
        <v>41</v>
      </c>
      <c r="AF8" s="138" t="s">
        <v>41</v>
      </c>
      <c r="AG8" s="138" t="s">
        <v>41</v>
      </c>
      <c r="AH8" s="138" t="s">
        <v>41</v>
      </c>
      <c r="AI8" s="138" t="s">
        <v>41</v>
      </c>
      <c r="AJ8" s="138" t="s">
        <v>41</v>
      </c>
      <c r="AK8" s="49"/>
      <c r="AL8" s="65"/>
      <c r="AM8" s="65"/>
      <c r="AN8" s="65"/>
      <c r="AO8" s="65"/>
      <c r="AP8" s="65"/>
      <c r="AQ8" s="65"/>
      <c r="AR8" s="65"/>
      <c r="AS8" s="65"/>
      <c r="AT8" s="65"/>
      <c r="AU8" s="65"/>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row>
    <row r="9" spans="1:171" s="48" customFormat="1">
      <c r="A9" s="45" t="s">
        <v>134</v>
      </c>
      <c r="B9" s="138" t="s">
        <v>41</v>
      </c>
      <c r="C9" s="138" t="s">
        <v>41</v>
      </c>
      <c r="D9" s="138" t="s">
        <v>41</v>
      </c>
      <c r="E9" s="138" t="s">
        <v>41</v>
      </c>
      <c r="F9" s="138" t="s">
        <v>41</v>
      </c>
      <c r="G9" s="138" t="s">
        <v>41</v>
      </c>
      <c r="H9" s="138" t="s">
        <v>41</v>
      </c>
      <c r="I9" s="138" t="s">
        <v>41</v>
      </c>
      <c r="J9" s="138" t="s">
        <v>41</v>
      </c>
      <c r="K9" s="138" t="s">
        <v>41</v>
      </c>
      <c r="L9" s="138" t="s">
        <v>41</v>
      </c>
      <c r="M9" s="138" t="s">
        <v>41</v>
      </c>
      <c r="N9" s="138" t="s">
        <v>41</v>
      </c>
      <c r="O9" s="138" t="s">
        <v>41</v>
      </c>
      <c r="P9" s="138" t="s">
        <v>41</v>
      </c>
      <c r="Q9" s="138" t="s">
        <v>41</v>
      </c>
      <c r="R9" s="138" t="s">
        <v>41</v>
      </c>
      <c r="S9" s="138" t="s">
        <v>41</v>
      </c>
      <c r="T9" s="138" t="s">
        <v>41</v>
      </c>
      <c r="U9" s="138" t="s">
        <v>41</v>
      </c>
      <c r="V9" s="138" t="s">
        <v>41</v>
      </c>
      <c r="W9" s="138" t="s">
        <v>41</v>
      </c>
      <c r="X9" s="138" t="s">
        <v>41</v>
      </c>
      <c r="Y9" s="138" t="s">
        <v>41</v>
      </c>
      <c r="Z9" s="138">
        <v>13.958452665640721</v>
      </c>
      <c r="AA9" s="138">
        <v>16.532113630727689</v>
      </c>
      <c r="AB9" s="138">
        <v>9.5480601608194853</v>
      </c>
      <c r="AC9" s="138">
        <v>9.5625101287113861</v>
      </c>
      <c r="AD9" s="138" t="s">
        <v>41</v>
      </c>
      <c r="AE9" s="138" t="s">
        <v>41</v>
      </c>
      <c r="AF9" s="138" t="s">
        <v>41</v>
      </c>
      <c r="AG9" s="138" t="s">
        <v>41</v>
      </c>
      <c r="AH9" s="138" t="s">
        <v>41</v>
      </c>
      <c r="AI9" s="138" t="s">
        <v>41</v>
      </c>
      <c r="AJ9" s="138" t="s">
        <v>41</v>
      </c>
      <c r="AK9" s="65"/>
      <c r="AL9" s="65"/>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71" s="48" customFormat="1">
      <c r="A10" s="45" t="s">
        <v>10</v>
      </c>
      <c r="B10" s="138" t="s">
        <v>41</v>
      </c>
      <c r="C10" s="138" t="s">
        <v>41</v>
      </c>
      <c r="D10" s="138" t="s">
        <v>41</v>
      </c>
      <c r="E10" s="138" t="s">
        <v>41</v>
      </c>
      <c r="F10" s="138" t="s">
        <v>41</v>
      </c>
      <c r="G10" s="138" t="s">
        <v>41</v>
      </c>
      <c r="H10" s="138" t="s">
        <v>41</v>
      </c>
      <c r="I10" s="138" t="s">
        <v>41</v>
      </c>
      <c r="J10" s="138" t="s">
        <v>41</v>
      </c>
      <c r="K10" s="138" t="s">
        <v>41</v>
      </c>
      <c r="L10" s="138" t="s">
        <v>41</v>
      </c>
      <c r="M10" s="138" t="s">
        <v>41</v>
      </c>
      <c r="N10" s="138" t="s">
        <v>41</v>
      </c>
      <c r="O10" s="138" t="s">
        <v>41</v>
      </c>
      <c r="P10" s="138" t="s">
        <v>41</v>
      </c>
      <c r="Q10" s="138" t="s">
        <v>41</v>
      </c>
      <c r="R10" s="138" t="s">
        <v>41</v>
      </c>
      <c r="S10" s="138" t="s">
        <v>41</v>
      </c>
      <c r="T10" s="138" t="s">
        <v>41</v>
      </c>
      <c r="U10" s="138" t="s">
        <v>41</v>
      </c>
      <c r="V10" s="138" t="s">
        <v>41</v>
      </c>
      <c r="W10" s="138" t="s">
        <v>41</v>
      </c>
      <c r="X10" s="138" t="s">
        <v>41</v>
      </c>
      <c r="Y10" s="138" t="s">
        <v>41</v>
      </c>
      <c r="Z10" s="138" t="s">
        <v>41</v>
      </c>
      <c r="AA10" s="138" t="s">
        <v>41</v>
      </c>
      <c r="AB10" s="138" t="s">
        <v>41</v>
      </c>
      <c r="AC10" s="138" t="s">
        <v>41</v>
      </c>
      <c r="AD10" s="138" t="s">
        <v>41</v>
      </c>
      <c r="AE10" s="138" t="s">
        <v>41</v>
      </c>
      <c r="AF10" s="138" t="s">
        <v>41</v>
      </c>
      <c r="AG10" s="138" t="s">
        <v>41</v>
      </c>
      <c r="AH10" s="138" t="s">
        <v>41</v>
      </c>
      <c r="AI10" s="138" t="s">
        <v>41</v>
      </c>
      <c r="AJ10" s="138" t="s">
        <v>41</v>
      </c>
      <c r="AK10" s="65"/>
      <c r="AL10" s="65"/>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row>
    <row r="11" spans="1:171" s="48" customFormat="1">
      <c r="A11" s="45" t="s">
        <v>9</v>
      </c>
      <c r="B11" s="138" t="s">
        <v>41</v>
      </c>
      <c r="C11" s="138" t="s">
        <v>41</v>
      </c>
      <c r="D11" s="138" t="s">
        <v>41</v>
      </c>
      <c r="E11" s="138" t="s">
        <v>41</v>
      </c>
      <c r="F11" s="138" t="s">
        <v>41</v>
      </c>
      <c r="G11" s="138" t="s">
        <v>41</v>
      </c>
      <c r="H11" s="138" t="s">
        <v>41</v>
      </c>
      <c r="I11" s="138" t="s">
        <v>41</v>
      </c>
      <c r="J11" s="138" t="s">
        <v>41</v>
      </c>
      <c r="K11" s="138" t="s">
        <v>41</v>
      </c>
      <c r="L11" s="138" t="s">
        <v>41</v>
      </c>
      <c r="M11" s="138" t="s">
        <v>41</v>
      </c>
      <c r="N11" s="138" t="s">
        <v>41</v>
      </c>
      <c r="O11" s="138" t="s">
        <v>41</v>
      </c>
      <c r="P11" s="138" t="s">
        <v>41</v>
      </c>
      <c r="Q11" s="138" t="s">
        <v>41</v>
      </c>
      <c r="R11" s="138" t="s">
        <v>41</v>
      </c>
      <c r="S11" s="138" t="s">
        <v>41</v>
      </c>
      <c r="T11" s="138" t="s">
        <v>41</v>
      </c>
      <c r="U11" s="138" t="s">
        <v>41</v>
      </c>
      <c r="V11" s="138" t="s">
        <v>41</v>
      </c>
      <c r="W11" s="138" t="s">
        <v>41</v>
      </c>
      <c r="X11" s="138" t="s">
        <v>41</v>
      </c>
      <c r="Y11" s="138" t="s">
        <v>41</v>
      </c>
      <c r="Z11" s="138" t="s">
        <v>41</v>
      </c>
      <c r="AA11" s="138" t="s">
        <v>41</v>
      </c>
      <c r="AB11" s="138" t="s">
        <v>41</v>
      </c>
      <c r="AC11" s="138" t="s">
        <v>41</v>
      </c>
      <c r="AD11" s="138" t="s">
        <v>41</v>
      </c>
      <c r="AE11" s="138" t="s">
        <v>41</v>
      </c>
      <c r="AF11" s="138" t="s">
        <v>41</v>
      </c>
      <c r="AG11" s="138" t="s">
        <v>41</v>
      </c>
      <c r="AH11" s="138" t="s">
        <v>41</v>
      </c>
      <c r="AI11" s="138" t="s">
        <v>41</v>
      </c>
      <c r="AJ11" s="138" t="s">
        <v>41</v>
      </c>
      <c r="AK11" s="65"/>
      <c r="AL11" s="65"/>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row>
    <row r="12" spans="1:171" s="51" customFormat="1">
      <c r="A12" s="45" t="s">
        <v>47</v>
      </c>
      <c r="B12" s="138">
        <v>446.29668160395175</v>
      </c>
      <c r="C12" s="138">
        <v>435.02144907196811</v>
      </c>
      <c r="D12" s="138">
        <v>414.60180691390912</v>
      </c>
      <c r="E12" s="138">
        <v>426.4139340375425</v>
      </c>
      <c r="F12" s="138">
        <v>431.88888592510921</v>
      </c>
      <c r="G12" s="138">
        <v>433.20026496088298</v>
      </c>
      <c r="H12" s="138">
        <v>490.73767941187907</v>
      </c>
      <c r="I12" s="138">
        <v>512.01159753764659</v>
      </c>
      <c r="J12" s="138">
        <v>513.96755681104719</v>
      </c>
      <c r="K12" s="138">
        <v>561.16184388257909</v>
      </c>
      <c r="L12" s="138">
        <v>629.38206890038009</v>
      </c>
      <c r="M12" s="138">
        <v>634.42172319778444</v>
      </c>
      <c r="N12" s="138">
        <v>657.78682288847426</v>
      </c>
      <c r="O12" s="138">
        <v>678.84148886341393</v>
      </c>
      <c r="P12" s="138">
        <v>657.62378622019571</v>
      </c>
      <c r="Q12" s="138">
        <v>697.00398322608339</v>
      </c>
      <c r="R12" s="138">
        <v>702.23439941587094</v>
      </c>
      <c r="S12" s="138">
        <v>712.57197696737046</v>
      </c>
      <c r="T12" s="138">
        <v>750.44315812967875</v>
      </c>
      <c r="U12" s="138">
        <v>775.37444682782723</v>
      </c>
      <c r="V12" s="138">
        <v>851.22165556045172</v>
      </c>
      <c r="W12" s="138">
        <v>886.76379497562039</v>
      </c>
      <c r="X12" s="138">
        <v>873.19580183310757</v>
      </c>
      <c r="Y12" s="138">
        <v>909.0631876509226</v>
      </c>
      <c r="Z12" s="138">
        <v>919.79790385445415</v>
      </c>
      <c r="AA12" s="138">
        <v>945.72376723381319</v>
      </c>
      <c r="AB12" s="138">
        <v>1006.5016418205569</v>
      </c>
      <c r="AC12" s="138">
        <v>1007.5748408799399</v>
      </c>
      <c r="AD12" s="138">
        <v>1027.174205724363</v>
      </c>
      <c r="AE12" s="138">
        <v>999.48694474795752</v>
      </c>
      <c r="AF12" s="138">
        <v>1053.4524952015356</v>
      </c>
      <c r="AG12" s="138">
        <v>1053.5098897799751</v>
      </c>
      <c r="AH12" s="138">
        <v>1067.7802532403523</v>
      </c>
      <c r="AI12" s="138">
        <v>1094.725869640004</v>
      </c>
      <c r="AJ12" s="138">
        <v>1111.4221680119658</v>
      </c>
      <c r="AK12" s="67"/>
      <c r="AL12" s="67"/>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row>
    <row r="13" spans="1:171" s="48" customFormat="1">
      <c r="A13" s="45" t="s">
        <v>6</v>
      </c>
      <c r="B13" s="138">
        <v>577.81159970332396</v>
      </c>
      <c r="C13" s="138">
        <v>550.11401328874933</v>
      </c>
      <c r="D13" s="138">
        <v>537.62062219637926</v>
      </c>
      <c r="E13" s="138">
        <v>521.16947793179179</v>
      </c>
      <c r="F13" s="138">
        <v>506.11287325539797</v>
      </c>
      <c r="G13" s="138">
        <v>498.79159865516436</v>
      </c>
      <c r="H13" s="138">
        <v>491.88472776733937</v>
      </c>
      <c r="I13" s="138">
        <v>487.76738762022285</v>
      </c>
      <c r="J13" s="138">
        <v>483.00270818246395</v>
      </c>
      <c r="K13" s="138">
        <v>476.11336917604706</v>
      </c>
      <c r="L13" s="138">
        <v>455.9865135857421</v>
      </c>
      <c r="M13" s="138">
        <v>442.25616555906356</v>
      </c>
      <c r="N13" s="138">
        <v>432.38739912989996</v>
      </c>
      <c r="O13" s="138">
        <v>423.52537584502068</v>
      </c>
      <c r="P13" s="138">
        <v>411.46182946939564</v>
      </c>
      <c r="Q13" s="138">
        <v>405.87777380718569</v>
      </c>
      <c r="R13" s="138">
        <v>401.08869144939257</v>
      </c>
      <c r="S13" s="138">
        <v>402.01979914223023</v>
      </c>
      <c r="T13" s="138">
        <v>395.94851797430539</v>
      </c>
      <c r="U13" s="138">
        <v>393.68317743915395</v>
      </c>
      <c r="V13" s="138">
        <v>404.96315335571933</v>
      </c>
      <c r="W13" s="138">
        <v>414.15371758485571</v>
      </c>
      <c r="X13" s="138">
        <v>407.43727918993602</v>
      </c>
      <c r="Y13" s="138">
        <v>417.07524410021841</v>
      </c>
      <c r="Z13" s="138">
        <v>420.61497149074086</v>
      </c>
      <c r="AA13" s="138">
        <v>414.20831644418365</v>
      </c>
      <c r="AB13" s="138">
        <v>414.71689803486777</v>
      </c>
      <c r="AC13" s="138">
        <v>420.69371100937514</v>
      </c>
      <c r="AD13" s="138">
        <v>417.23861221885073</v>
      </c>
      <c r="AE13" s="138">
        <v>420.96539472554326</v>
      </c>
      <c r="AF13" s="138">
        <v>423.26768973778923</v>
      </c>
      <c r="AG13" s="138">
        <v>428.34724547803614</v>
      </c>
      <c r="AH13" s="138">
        <v>424.50870025117575</v>
      </c>
      <c r="AI13" s="138">
        <v>427.66785578139485</v>
      </c>
      <c r="AJ13" s="138">
        <v>442.66472678887834</v>
      </c>
      <c r="AK13" s="65"/>
      <c r="AL13" s="65"/>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row>
    <row r="14" spans="1:171" s="48" customFormat="1">
      <c r="A14" s="45" t="s">
        <v>5</v>
      </c>
      <c r="B14" s="138" t="s">
        <v>41</v>
      </c>
      <c r="C14" s="138" t="s">
        <v>41</v>
      </c>
      <c r="D14" s="138" t="s">
        <v>41</v>
      </c>
      <c r="E14" s="138" t="s">
        <v>41</v>
      </c>
      <c r="F14" s="138" t="s">
        <v>41</v>
      </c>
      <c r="G14" s="138" t="s">
        <v>41</v>
      </c>
      <c r="H14" s="138" t="s">
        <v>41</v>
      </c>
      <c r="I14" s="138" t="s">
        <v>41</v>
      </c>
      <c r="J14" s="138" t="s">
        <v>41</v>
      </c>
      <c r="K14" s="138" t="s">
        <v>41</v>
      </c>
      <c r="L14" s="138" t="s">
        <v>41</v>
      </c>
      <c r="M14" s="138">
        <v>470.46089844276514</v>
      </c>
      <c r="N14" s="138">
        <v>487.31237858045517</v>
      </c>
      <c r="O14" s="138">
        <v>511.73495175223684</v>
      </c>
      <c r="P14" s="138">
        <v>538.74544077053645</v>
      </c>
      <c r="Q14" s="138">
        <v>576.91603608650837</v>
      </c>
      <c r="R14" s="138">
        <v>606.53741963642665</v>
      </c>
      <c r="S14" s="138">
        <v>607.3718411169657</v>
      </c>
      <c r="T14" s="138">
        <v>621.44562797587241</v>
      </c>
      <c r="U14" s="138">
        <v>608.00369190089236</v>
      </c>
      <c r="V14" s="138">
        <v>568.21724043970096</v>
      </c>
      <c r="W14" s="138">
        <v>662.96149461497077</v>
      </c>
      <c r="X14" s="138">
        <v>604.50743416621708</v>
      </c>
      <c r="Y14" s="138">
        <v>620.7567080851444</v>
      </c>
      <c r="Z14" s="138">
        <v>641.09360986341414</v>
      </c>
      <c r="AA14" s="138">
        <v>683.90499794667119</v>
      </c>
      <c r="AB14" s="138">
        <v>673.64879740356457</v>
      </c>
      <c r="AC14" s="138">
        <v>681.09299900922804</v>
      </c>
      <c r="AD14" s="138">
        <v>712.28825545101222</v>
      </c>
      <c r="AE14" s="138">
        <v>712.00635836233721</v>
      </c>
      <c r="AF14" s="138">
        <v>726.08131571582499</v>
      </c>
      <c r="AG14" s="138">
        <v>736.48095375430398</v>
      </c>
      <c r="AH14" s="138">
        <v>749.94407176674451</v>
      </c>
      <c r="AI14" s="138">
        <v>777.61017879513201</v>
      </c>
      <c r="AJ14" s="138">
        <v>794.30032030952395</v>
      </c>
      <c r="AK14" s="65"/>
      <c r="AL14" s="65"/>
      <c r="AM14" s="65"/>
      <c r="AN14" s="65"/>
      <c r="AO14" s="65"/>
      <c r="AP14" s="65"/>
      <c r="AQ14" s="65"/>
      <c r="AR14" s="65"/>
      <c r="AS14" s="65"/>
      <c r="AT14" s="65"/>
      <c r="AU14" s="65"/>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row>
    <row r="15" spans="1:171" s="48" customFormat="1">
      <c r="A15" s="45" t="s">
        <v>4</v>
      </c>
      <c r="B15" s="138" t="s">
        <v>41</v>
      </c>
      <c r="C15" s="138" t="s">
        <v>41</v>
      </c>
      <c r="D15" s="138" t="s">
        <v>41</v>
      </c>
      <c r="E15" s="138" t="s">
        <v>41</v>
      </c>
      <c r="F15" s="138" t="s">
        <v>41</v>
      </c>
      <c r="G15" s="138" t="s">
        <v>41</v>
      </c>
      <c r="H15" s="138" t="s">
        <v>41</v>
      </c>
      <c r="I15" s="138" t="s">
        <v>41</v>
      </c>
      <c r="J15" s="138" t="s">
        <v>41</v>
      </c>
      <c r="K15" s="138" t="s">
        <v>41</v>
      </c>
      <c r="L15" s="138">
        <v>540.80883939747082</v>
      </c>
      <c r="M15" s="138" t="s">
        <v>41</v>
      </c>
      <c r="N15" s="138" t="s">
        <v>41</v>
      </c>
      <c r="O15" s="138" t="s">
        <v>41</v>
      </c>
      <c r="P15" s="138" t="s">
        <v>41</v>
      </c>
      <c r="Q15" s="138" t="s">
        <v>41</v>
      </c>
      <c r="R15" s="138" t="s">
        <v>41</v>
      </c>
      <c r="S15" s="138" t="s">
        <v>41</v>
      </c>
      <c r="T15" s="138" t="s">
        <v>41</v>
      </c>
      <c r="U15" s="138" t="s">
        <v>41</v>
      </c>
      <c r="V15" s="138" t="s">
        <v>41</v>
      </c>
      <c r="W15" s="138" t="s">
        <v>41</v>
      </c>
      <c r="X15" s="138" t="s">
        <v>41</v>
      </c>
      <c r="Y15" s="138" t="s">
        <v>41</v>
      </c>
      <c r="Z15" s="138">
        <v>3103.97090027281</v>
      </c>
      <c r="AA15" s="138">
        <v>2751.6956721137367</v>
      </c>
      <c r="AB15" s="138">
        <v>2872.3404255319151</v>
      </c>
      <c r="AC15" s="138">
        <v>2410.8287370785461</v>
      </c>
      <c r="AD15" s="138" t="s">
        <v>25</v>
      </c>
      <c r="AE15" s="138" t="s">
        <v>25</v>
      </c>
      <c r="AF15" s="138" t="s">
        <v>25</v>
      </c>
      <c r="AG15" s="138" t="s">
        <v>25</v>
      </c>
      <c r="AH15" s="138" t="s">
        <v>25</v>
      </c>
      <c r="AI15" s="138" t="s">
        <v>25</v>
      </c>
      <c r="AJ15" s="138" t="s">
        <v>25</v>
      </c>
      <c r="AK15" s="65"/>
      <c r="AL15" s="65"/>
      <c r="AM15" s="65"/>
      <c r="AN15" s="65"/>
      <c r="AO15" s="65"/>
      <c r="AP15" s="65"/>
      <c r="AQ15" s="65"/>
      <c r="AR15" s="65"/>
      <c r="AS15" s="65"/>
      <c r="AT15" s="65"/>
      <c r="AU15" s="65"/>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row>
    <row r="16" spans="1:171" s="48" customFormat="1">
      <c r="A16" s="45" t="s">
        <v>3</v>
      </c>
      <c r="B16" s="138">
        <v>2289.557877534543</v>
      </c>
      <c r="C16" s="138">
        <v>2451.9153536304302</v>
      </c>
      <c r="D16" s="138">
        <v>2594.1935257479422</v>
      </c>
      <c r="E16" s="138">
        <v>2569.6102977108749</v>
      </c>
      <c r="F16" s="138">
        <v>2713.6562096086418</v>
      </c>
      <c r="G16" s="138">
        <v>2643.9120794729902</v>
      </c>
      <c r="H16" s="138">
        <v>2686.2584247483483</v>
      </c>
      <c r="I16" s="138">
        <v>2718.5011414896389</v>
      </c>
      <c r="J16" s="138">
        <v>2763.7734126798155</v>
      </c>
      <c r="K16" s="138">
        <v>2585.6232731727446</v>
      </c>
      <c r="L16" s="138">
        <v>2471.5981222758696</v>
      </c>
      <c r="M16" s="138">
        <v>2518.117841662197</v>
      </c>
      <c r="N16" s="138">
        <v>2290.6664874528383</v>
      </c>
      <c r="O16" s="138">
        <v>2395.3811945242428</v>
      </c>
      <c r="P16" s="138">
        <v>2420.0831124871843</v>
      </c>
      <c r="Q16" s="138">
        <v>2498.8936247605056</v>
      </c>
      <c r="R16" s="138">
        <v>2504.9031146440234</v>
      </c>
      <c r="S16" s="138">
        <v>2527.940173989361</v>
      </c>
      <c r="T16" s="138">
        <v>2471.4770360205043</v>
      </c>
      <c r="U16" s="138">
        <v>2464.3233604995348</v>
      </c>
      <c r="V16" s="138">
        <v>2424.8812920505875</v>
      </c>
      <c r="W16" s="138">
        <v>2461.0264773825052</v>
      </c>
      <c r="X16" s="138">
        <v>2384.1370808850525</v>
      </c>
      <c r="Y16" s="138">
        <v>2518.3327934768067</v>
      </c>
      <c r="Z16" s="138">
        <v>2716.2934609331342</v>
      </c>
      <c r="AA16" s="138">
        <v>2678.554224315717</v>
      </c>
      <c r="AB16" s="138">
        <v>2625.7947912148506</v>
      </c>
      <c r="AC16" s="138">
        <v>2775.6152584277374</v>
      </c>
      <c r="AD16" s="138">
        <v>2950.1536095039341</v>
      </c>
      <c r="AE16" s="138">
        <v>2852.0954478823855</v>
      </c>
      <c r="AF16" s="138">
        <v>2768.094506650501</v>
      </c>
      <c r="AG16" s="138">
        <v>2716.6811729898218</v>
      </c>
      <c r="AH16" s="138">
        <v>2636.6847256353312</v>
      </c>
      <c r="AI16" s="138">
        <v>2602.8455984558682</v>
      </c>
      <c r="AJ16" s="138">
        <v>2695.5057756478677</v>
      </c>
      <c r="AK16" s="49"/>
      <c r="AL16" s="65"/>
      <c r="AM16" s="65"/>
      <c r="AN16" s="65"/>
      <c r="AO16" s="65"/>
      <c r="AP16" s="65"/>
      <c r="AQ16" s="65"/>
      <c r="AR16" s="65"/>
      <c r="AS16" s="65"/>
      <c r="AT16" s="65"/>
      <c r="AU16" s="65"/>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row>
    <row r="17" spans="1:191" s="48" customFormat="1">
      <c r="A17" s="96" t="s">
        <v>30</v>
      </c>
      <c r="B17" s="138">
        <v>432.36154325785537</v>
      </c>
      <c r="C17" s="138">
        <v>425.15688377868094</v>
      </c>
      <c r="D17" s="138">
        <v>418.3211170818783</v>
      </c>
      <c r="E17" s="138">
        <v>413.9032812227353</v>
      </c>
      <c r="F17" s="138">
        <v>409.18911769857408</v>
      </c>
      <c r="G17" s="138">
        <v>405.2802284055611</v>
      </c>
      <c r="H17" s="138">
        <v>402.82065861922626</v>
      </c>
      <c r="I17" s="138">
        <v>398.14266624550174</v>
      </c>
      <c r="J17" s="138">
        <v>393.35443865517556</v>
      </c>
      <c r="K17" s="138">
        <v>389.78673543356837</v>
      </c>
      <c r="L17" s="138">
        <v>386.17825341590697</v>
      </c>
      <c r="M17" s="138">
        <v>381.19685968298637</v>
      </c>
      <c r="N17" s="138">
        <v>373.16367622158117</v>
      </c>
      <c r="O17" s="138">
        <v>370.55672558640151</v>
      </c>
      <c r="P17" s="138">
        <v>365.35863719937686</v>
      </c>
      <c r="Q17" s="138">
        <v>371.74756033297166</v>
      </c>
      <c r="R17" s="138">
        <v>366.51400319196983</v>
      </c>
      <c r="S17" s="138">
        <v>361.16590553611752</v>
      </c>
      <c r="T17" s="138">
        <v>375.78240407645598</v>
      </c>
      <c r="U17" s="138">
        <v>390.21805114949285</v>
      </c>
      <c r="V17" s="138">
        <v>401.86017107226246</v>
      </c>
      <c r="W17" s="138">
        <v>413.43937734386026</v>
      </c>
      <c r="X17" s="138">
        <v>422.75420343519801</v>
      </c>
      <c r="Y17" s="138">
        <v>427.32191825267904</v>
      </c>
      <c r="Z17" s="138">
        <v>440.52054793494426</v>
      </c>
      <c r="AA17" s="138">
        <v>448.45019897492148</v>
      </c>
      <c r="AB17" s="138">
        <v>451.69035537127849</v>
      </c>
      <c r="AC17" s="138">
        <v>454.64408121880513</v>
      </c>
      <c r="AD17" s="138">
        <v>456.8235194274643</v>
      </c>
      <c r="AE17" s="138">
        <v>456.35651624199664</v>
      </c>
      <c r="AF17" s="138">
        <v>465.9294214934327</v>
      </c>
      <c r="AG17" s="138">
        <v>478.23347094771759</v>
      </c>
      <c r="AH17" s="138">
        <v>492.66127010345963</v>
      </c>
      <c r="AI17" s="138">
        <v>495.42069600619027</v>
      </c>
      <c r="AJ17" s="138">
        <v>497.06935848581213</v>
      </c>
      <c r="AK17" s="49"/>
      <c r="AL17" s="65"/>
      <c r="AM17" s="65"/>
      <c r="AN17" s="65"/>
      <c r="AO17" s="65"/>
      <c r="AP17" s="65"/>
      <c r="AQ17" s="65"/>
      <c r="AR17" s="65"/>
      <c r="AS17" s="65"/>
      <c r="AT17" s="65"/>
      <c r="AU17" s="65"/>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row>
    <row r="18" spans="1:191" s="48" customFormat="1">
      <c r="A18" s="45" t="s">
        <v>1</v>
      </c>
      <c r="B18" s="138">
        <v>790.147096167379</v>
      </c>
      <c r="C18" s="138">
        <v>775.11679320192468</v>
      </c>
      <c r="D18" s="138">
        <v>767.08051189707294</v>
      </c>
      <c r="E18" s="138">
        <v>754.32862581953123</v>
      </c>
      <c r="F18" s="138">
        <v>738.91147820048127</v>
      </c>
      <c r="G18" s="138">
        <v>728.47366544814588</v>
      </c>
      <c r="H18" s="138">
        <v>716.97706648906217</v>
      </c>
      <c r="I18" s="138">
        <v>709.29852627923992</v>
      </c>
      <c r="J18" s="138">
        <v>724.04665798925282</v>
      </c>
      <c r="K18" s="138">
        <v>702.50488510586501</v>
      </c>
      <c r="L18" s="138">
        <v>678.04110790186564</v>
      </c>
      <c r="M18" s="138">
        <v>679.00624519350981</v>
      </c>
      <c r="N18" s="138">
        <v>672.57381250276592</v>
      </c>
      <c r="O18" s="138">
        <v>657.31779784956564</v>
      </c>
      <c r="P18" s="138">
        <v>645.96637220123012</v>
      </c>
      <c r="Q18" s="138">
        <v>640.67793181810191</v>
      </c>
      <c r="R18" s="138">
        <v>618.6871369010272</v>
      </c>
      <c r="S18" s="138">
        <v>627.89309005054383</v>
      </c>
      <c r="T18" s="138">
        <v>616.82978133829783</v>
      </c>
      <c r="U18" s="138">
        <v>601.19466727886152</v>
      </c>
      <c r="V18" s="138">
        <v>600.03415917638563</v>
      </c>
      <c r="W18" s="138">
        <v>603.07867503750629</v>
      </c>
      <c r="X18" s="138">
        <v>607.72820703146931</v>
      </c>
      <c r="Y18" s="138">
        <v>612.03057012954025</v>
      </c>
      <c r="Z18" s="138">
        <v>613.652437124485</v>
      </c>
      <c r="AA18" s="138">
        <v>617.71114022282268</v>
      </c>
      <c r="AB18" s="138">
        <v>615.1069066476922</v>
      </c>
      <c r="AC18" s="138">
        <v>599.10486782407804</v>
      </c>
      <c r="AD18" s="138">
        <v>603.23176244817398</v>
      </c>
      <c r="AE18" s="138">
        <v>600.80686230991694</v>
      </c>
      <c r="AF18" s="138">
        <v>604.4056638012122</v>
      </c>
      <c r="AG18" s="138">
        <v>619.40053763766741</v>
      </c>
      <c r="AH18" s="138">
        <v>630.33001805442984</v>
      </c>
      <c r="AI18" s="138">
        <v>644.97699435053687</v>
      </c>
      <c r="AJ18" s="138" t="s">
        <v>41</v>
      </c>
      <c r="AK18" s="49"/>
      <c r="AL18" s="49"/>
      <c r="AM18" s="65"/>
      <c r="AN18" s="65"/>
      <c r="AO18" s="65"/>
      <c r="AP18" s="65"/>
      <c r="AQ18" s="65"/>
      <c r="AR18" s="65"/>
      <c r="AS18" s="65"/>
      <c r="AT18" s="65"/>
      <c r="AU18" s="65"/>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row>
    <row r="19" spans="1:191" s="48" customFormat="1">
      <c r="A19" s="45" t="s">
        <v>0</v>
      </c>
      <c r="B19" s="138">
        <v>876.3500134302833</v>
      </c>
      <c r="C19" s="138">
        <v>857.85299407914601</v>
      </c>
      <c r="D19" s="138">
        <v>833.71157865452392</v>
      </c>
      <c r="E19" s="138">
        <v>823.96635826226509</v>
      </c>
      <c r="F19" s="138">
        <v>808.16662985784478</v>
      </c>
      <c r="G19" s="138">
        <v>834.2014279037686</v>
      </c>
      <c r="H19" s="138">
        <v>851.16307886284471</v>
      </c>
      <c r="I19" s="138">
        <v>897.4693724348449</v>
      </c>
      <c r="J19" s="138">
        <v>879.00899663310338</v>
      </c>
      <c r="K19" s="138">
        <v>871.7557632315303</v>
      </c>
      <c r="L19" s="138">
        <v>891.19061570534666</v>
      </c>
      <c r="M19" s="138">
        <v>922.69306417521636</v>
      </c>
      <c r="N19" s="138">
        <v>933.59256277068118</v>
      </c>
      <c r="O19" s="138">
        <v>877.67875937265467</v>
      </c>
      <c r="P19" s="138">
        <v>858.30979051927272</v>
      </c>
      <c r="Q19" s="138">
        <v>862.4467288263379</v>
      </c>
      <c r="R19" s="138">
        <v>849.10938752982247</v>
      </c>
      <c r="S19" s="138">
        <v>832.57972408393402</v>
      </c>
      <c r="T19" s="138">
        <v>845.14805765756751</v>
      </c>
      <c r="U19" s="138">
        <v>895.54131442826792</v>
      </c>
      <c r="V19" s="138">
        <v>842.36553992170332</v>
      </c>
      <c r="W19" s="138">
        <v>837.10782356050095</v>
      </c>
      <c r="X19" s="138">
        <v>820.3222055875658</v>
      </c>
      <c r="Y19" s="138">
        <v>782.68582805905987</v>
      </c>
      <c r="Z19" s="138">
        <v>762.31920519211826</v>
      </c>
      <c r="AA19" s="138">
        <v>796.25844715653625</v>
      </c>
      <c r="AB19" s="138">
        <v>809.98562296429532</v>
      </c>
      <c r="AC19" s="138">
        <v>787.37132748908277</v>
      </c>
      <c r="AD19" s="138">
        <v>724.2923876169034</v>
      </c>
      <c r="AE19" s="138">
        <v>729.37928136458288</v>
      </c>
      <c r="AF19" s="138">
        <v>744.93224299654241</v>
      </c>
      <c r="AG19" s="138">
        <v>795.05407147005701</v>
      </c>
      <c r="AH19" s="138">
        <v>824.24179854914348</v>
      </c>
      <c r="AI19" s="138">
        <v>845.35943476656621</v>
      </c>
      <c r="AJ19" s="138" t="s">
        <v>41</v>
      </c>
      <c r="AK19" s="65"/>
      <c r="AL19" s="65"/>
      <c r="AM19" s="65"/>
      <c r="AN19" s="65"/>
      <c r="AO19" s="65"/>
      <c r="AP19" s="65"/>
      <c r="AQ19" s="65"/>
      <c r="AR19" s="65"/>
      <c r="AS19" s="65"/>
      <c r="AT19" s="65"/>
      <c r="AU19" s="65"/>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row>
    <row r="20" spans="1:191" s="48" customFormat="1">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row>
    <row r="21" spans="1:191">
      <c r="A21" s="62" t="s">
        <v>20</v>
      </c>
      <c r="U21" s="18"/>
      <c r="V21" s="18"/>
      <c r="W21" s="18"/>
      <c r="X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row>
    <row r="22" spans="1:191">
      <c r="U22" s="18"/>
      <c r="V22" s="18"/>
      <c r="W22" s="18"/>
      <c r="X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row>
    <row r="23" spans="1:191">
      <c r="A23" s="49" t="s">
        <v>513</v>
      </c>
    </row>
    <row r="24" spans="1:191">
      <c r="A24" s="49" t="s">
        <v>16</v>
      </c>
    </row>
    <row r="25" spans="1:191">
      <c r="A25" s="35" t="s">
        <v>42</v>
      </c>
    </row>
    <row r="26" spans="1:191">
      <c r="C26" s="30"/>
    </row>
    <row r="27" spans="1:191" ht="13.75" customHeight="1">
      <c r="A27" s="27" t="s">
        <v>145</v>
      </c>
      <c r="C27" s="19"/>
      <c r="D27" s="19"/>
      <c r="E27" s="19"/>
      <c r="F27" s="19"/>
      <c r="G27" s="19"/>
      <c r="H27" s="19"/>
      <c r="I27" s="19"/>
      <c r="J27" s="19"/>
      <c r="K27" s="19"/>
      <c r="L27" s="19"/>
      <c r="M27" s="19"/>
      <c r="N27" s="19"/>
      <c r="O27" s="19"/>
    </row>
    <row r="28" spans="1:191">
      <c r="B28" s="19"/>
      <c r="C28" s="19"/>
      <c r="D28" s="19"/>
      <c r="E28" s="19"/>
      <c r="F28" s="19"/>
      <c r="G28" s="19"/>
      <c r="H28" s="19"/>
      <c r="I28" s="19"/>
      <c r="J28" s="19"/>
      <c r="K28" s="19"/>
      <c r="L28" s="19"/>
      <c r="M28" s="19"/>
      <c r="N28" s="19"/>
      <c r="O28" s="19"/>
      <c r="AD28" s="54" t="s">
        <v>16</v>
      </c>
    </row>
    <row r="29" spans="1:191">
      <c r="A29" s="19" t="s">
        <v>144</v>
      </c>
    </row>
    <row r="30" spans="1:191">
      <c r="C30" s="30"/>
    </row>
  </sheetData>
  <hyperlinks>
    <hyperlink ref="AL3" location="Content!A1" display="Back to content pag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7" workbookViewId="0">
      <selection activeCell="M12" sqref="M12"/>
    </sheetView>
  </sheetViews>
  <sheetFormatPr defaultColWidth="9.1796875" defaultRowHeight="14"/>
  <cols>
    <col min="1" max="1" width="33.81640625" style="49" customWidth="1"/>
    <col min="2" max="2" width="11.1796875" style="49" customWidth="1"/>
    <col min="3" max="12" width="6.26953125" style="49" customWidth="1"/>
    <col min="13" max="14" width="15.7265625" style="49" customWidth="1"/>
    <col min="15" max="16384" width="9.1796875" style="49"/>
  </cols>
  <sheetData>
    <row r="1" spans="1:14">
      <c r="A1" s="31" t="s">
        <v>605</v>
      </c>
      <c r="B1" s="25"/>
      <c r="C1" s="25"/>
      <c r="D1" s="25"/>
      <c r="E1" s="25"/>
      <c r="F1" s="25"/>
      <c r="G1" s="25"/>
      <c r="H1" s="25"/>
      <c r="I1" s="25"/>
      <c r="J1" s="25"/>
      <c r="K1" s="25"/>
      <c r="L1" s="25"/>
      <c r="M1" s="25"/>
      <c r="N1" s="25"/>
    </row>
    <row r="2" spans="1:14">
      <c r="A2" s="47"/>
    </row>
    <row r="3" spans="1:14" s="44" customFormat="1" ht="14.5">
      <c r="A3" s="230" t="s">
        <v>26</v>
      </c>
      <c r="B3" s="165">
        <v>2009</v>
      </c>
      <c r="C3" s="165">
        <v>2010</v>
      </c>
      <c r="D3" s="226">
        <v>2011</v>
      </c>
      <c r="E3" s="226">
        <v>2012</v>
      </c>
      <c r="F3" s="226">
        <v>2013</v>
      </c>
      <c r="G3" s="226">
        <v>2014</v>
      </c>
      <c r="H3" s="226">
        <v>2015</v>
      </c>
      <c r="I3" s="226">
        <v>2016</v>
      </c>
      <c r="J3" s="226">
        <v>2017</v>
      </c>
      <c r="K3" s="226">
        <v>2018</v>
      </c>
      <c r="L3" s="226">
        <v>2019</v>
      </c>
      <c r="N3" s="46" t="s">
        <v>521</v>
      </c>
    </row>
    <row r="4" spans="1:14" s="44" customFormat="1" ht="14.5">
      <c r="A4" s="45" t="s">
        <v>14</v>
      </c>
      <c r="B4" s="136">
        <v>40.200000000000003</v>
      </c>
      <c r="C4" s="136" t="s">
        <v>7</v>
      </c>
      <c r="D4" s="136">
        <v>34.9</v>
      </c>
      <c r="E4" s="136" t="s">
        <v>7</v>
      </c>
      <c r="F4" s="136" t="s">
        <v>7</v>
      </c>
      <c r="G4" s="136" t="s">
        <v>41</v>
      </c>
      <c r="H4" s="136">
        <v>42</v>
      </c>
      <c r="I4" s="136">
        <v>41.797378540039098</v>
      </c>
      <c r="J4" s="136">
        <v>43.001609802246101</v>
      </c>
      <c r="K4" s="136">
        <v>45.29</v>
      </c>
      <c r="L4" s="136">
        <v>45.670314788818402</v>
      </c>
      <c r="N4" s="214"/>
    </row>
    <row r="5" spans="1:14" s="44" customFormat="1" ht="14.5">
      <c r="A5" s="45" t="s">
        <v>13</v>
      </c>
      <c r="B5" s="136">
        <v>45.4</v>
      </c>
      <c r="C5" s="136">
        <v>45.4</v>
      </c>
      <c r="D5" s="136" t="s">
        <v>41</v>
      </c>
      <c r="E5" s="136">
        <v>47.3</v>
      </c>
      <c r="F5" s="136">
        <v>48.4</v>
      </c>
      <c r="G5" s="136">
        <v>52</v>
      </c>
      <c r="H5" s="136">
        <v>62.13</v>
      </c>
      <c r="I5" s="136">
        <v>64.295150756835895</v>
      </c>
      <c r="J5" s="136">
        <v>67.400000000000006</v>
      </c>
      <c r="K5" s="136">
        <v>68.358657836914105</v>
      </c>
      <c r="L5" s="136">
        <v>70.183181762695298</v>
      </c>
      <c r="N5" s="214"/>
    </row>
    <row r="6" spans="1:14" s="121" customFormat="1" ht="14.5">
      <c r="A6" s="45" t="s">
        <v>497</v>
      </c>
      <c r="B6" s="136">
        <v>60.286571502685497</v>
      </c>
      <c r="C6" s="136">
        <v>70.182312011718807</v>
      </c>
      <c r="D6" s="136">
        <v>69.609405517578097</v>
      </c>
      <c r="E6" s="136">
        <v>69.3</v>
      </c>
      <c r="F6" s="136">
        <v>69.5902099609375</v>
      </c>
      <c r="G6" s="136">
        <v>71.972984313964801</v>
      </c>
      <c r="H6" s="136">
        <v>74.371826171875</v>
      </c>
      <c r="I6" s="136">
        <v>76.782722473144503</v>
      </c>
      <c r="J6" s="136">
        <v>79.20166015625</v>
      </c>
      <c r="K6" s="136">
        <v>81.624610900878906</v>
      </c>
      <c r="L6" s="136">
        <v>84.048240661621094</v>
      </c>
      <c r="N6" s="214"/>
    </row>
    <row r="7" spans="1:14" s="44" customFormat="1" ht="14.5">
      <c r="A7" s="13" t="s">
        <v>37</v>
      </c>
      <c r="B7" s="136">
        <v>11.1</v>
      </c>
      <c r="C7" s="136">
        <v>15.2</v>
      </c>
      <c r="D7" s="136" t="s">
        <v>41</v>
      </c>
      <c r="E7" s="136" t="s">
        <v>41</v>
      </c>
      <c r="F7" s="136" t="s">
        <v>41</v>
      </c>
      <c r="G7" s="136" t="s">
        <v>41</v>
      </c>
      <c r="H7" s="136">
        <v>16.436292648315401</v>
      </c>
      <c r="I7" s="136">
        <v>17.201581954956101</v>
      </c>
      <c r="J7" s="136">
        <v>18.006385803222699</v>
      </c>
      <c r="K7" s="136">
        <v>18.752252578735401</v>
      </c>
      <c r="L7" s="136">
        <v>19.100000000000001</v>
      </c>
      <c r="N7" s="214"/>
    </row>
    <row r="8" spans="1:14" s="44" customFormat="1" ht="14.5">
      <c r="A8" s="45" t="s">
        <v>496</v>
      </c>
      <c r="B8" s="136" t="s">
        <v>7</v>
      </c>
      <c r="C8" s="136" t="s">
        <v>7</v>
      </c>
      <c r="D8" s="136" t="s">
        <v>41</v>
      </c>
      <c r="E8" s="136">
        <v>42</v>
      </c>
      <c r="F8" s="136">
        <v>60.6</v>
      </c>
      <c r="G8" s="136">
        <v>65</v>
      </c>
      <c r="H8" s="136">
        <v>64.131851196289105</v>
      </c>
      <c r="I8" s="136">
        <v>63.43</v>
      </c>
      <c r="J8" s="136">
        <v>73.5</v>
      </c>
      <c r="K8" s="136">
        <v>74.109436035156307</v>
      </c>
      <c r="L8" s="136">
        <v>77.169639587402301</v>
      </c>
      <c r="M8" s="54" t="s">
        <v>16</v>
      </c>
      <c r="N8" s="54"/>
    </row>
    <row r="9" spans="1:14" s="44" customFormat="1" ht="14.5">
      <c r="A9" s="45" t="s">
        <v>11</v>
      </c>
      <c r="B9" s="136">
        <v>16</v>
      </c>
      <c r="C9" s="136">
        <v>17</v>
      </c>
      <c r="D9" s="136" t="s">
        <v>41</v>
      </c>
      <c r="E9" s="136" t="s">
        <v>41</v>
      </c>
      <c r="F9" s="136" t="s">
        <v>41</v>
      </c>
      <c r="G9" s="136" t="s">
        <v>41</v>
      </c>
      <c r="H9" s="136">
        <v>31.7840766906738</v>
      </c>
      <c r="I9" s="136">
        <v>35.181510925292997</v>
      </c>
      <c r="J9" s="136">
        <v>33.700000000000003</v>
      </c>
      <c r="K9" s="136">
        <v>47</v>
      </c>
      <c r="L9" s="136">
        <v>44.640678405761697</v>
      </c>
      <c r="N9" s="214"/>
    </row>
    <row r="10" spans="1:14" s="44" customFormat="1" ht="14.5">
      <c r="A10" s="45" t="s">
        <v>10</v>
      </c>
      <c r="B10" s="136">
        <v>19</v>
      </c>
      <c r="C10" s="136">
        <v>17.399999999999999</v>
      </c>
      <c r="D10" s="136" t="s">
        <v>41</v>
      </c>
      <c r="E10" s="136">
        <v>18.7</v>
      </c>
      <c r="F10" s="136">
        <v>18.7</v>
      </c>
      <c r="G10" s="136" t="s">
        <v>41</v>
      </c>
      <c r="H10" s="136">
        <v>20.543708801269499</v>
      </c>
      <c r="I10" s="136">
        <v>22.9</v>
      </c>
      <c r="J10" s="136">
        <v>24.1</v>
      </c>
      <c r="K10" s="136">
        <v>25.515560150146499</v>
      </c>
      <c r="L10" s="136">
        <v>26.907184600830099</v>
      </c>
      <c r="N10" s="214"/>
    </row>
    <row r="11" spans="1:14" s="44" customFormat="1" ht="14.5">
      <c r="A11" s="45" t="s">
        <v>9</v>
      </c>
      <c r="B11" s="136">
        <v>9</v>
      </c>
      <c r="C11" s="136">
        <v>8.6999999999999993</v>
      </c>
      <c r="D11" s="136" t="s">
        <v>41</v>
      </c>
      <c r="E11" s="136" t="s">
        <v>41</v>
      </c>
      <c r="F11" s="136" t="s">
        <v>41</v>
      </c>
      <c r="G11" s="136" t="s">
        <v>41</v>
      </c>
      <c r="H11" s="136">
        <v>10.8</v>
      </c>
      <c r="I11" s="136">
        <v>11</v>
      </c>
      <c r="J11" s="136">
        <v>12.7</v>
      </c>
      <c r="K11" s="136">
        <v>18.02</v>
      </c>
      <c r="L11" s="136">
        <v>11.2</v>
      </c>
      <c r="N11" s="214"/>
    </row>
    <row r="12" spans="1:14" s="44" customFormat="1" ht="14.5">
      <c r="A12" s="45" t="s">
        <v>8</v>
      </c>
      <c r="B12" s="136">
        <v>99.4</v>
      </c>
      <c r="C12" s="136">
        <v>99.4</v>
      </c>
      <c r="D12" s="136">
        <v>99.6</v>
      </c>
      <c r="E12" s="136">
        <v>99.6</v>
      </c>
      <c r="F12" s="136" t="s">
        <v>41</v>
      </c>
      <c r="G12" s="136" t="s">
        <v>41</v>
      </c>
      <c r="H12" s="136">
        <v>99.429817199707003</v>
      </c>
      <c r="I12" s="136">
        <v>99.543434143066406</v>
      </c>
      <c r="J12" s="136">
        <v>99.61</v>
      </c>
      <c r="K12" s="136">
        <v>99.420066833496094</v>
      </c>
      <c r="L12" s="136">
        <v>100</v>
      </c>
      <c r="N12" s="214"/>
    </row>
    <row r="13" spans="1:14" s="44" customFormat="1" ht="14.5">
      <c r="A13" s="45" t="s">
        <v>6</v>
      </c>
      <c r="B13" s="136">
        <v>11.7</v>
      </c>
      <c r="C13" s="136">
        <v>15</v>
      </c>
      <c r="D13" s="136">
        <v>20.2</v>
      </c>
      <c r="E13" s="136" t="s">
        <v>41</v>
      </c>
      <c r="F13" s="136" t="s">
        <v>41</v>
      </c>
      <c r="G13" s="136" t="s">
        <v>41</v>
      </c>
      <c r="H13" s="136">
        <v>24</v>
      </c>
      <c r="I13" s="136">
        <v>26.269311904907202</v>
      </c>
      <c r="J13" s="136">
        <v>24.3</v>
      </c>
      <c r="K13" s="136">
        <v>31.1</v>
      </c>
      <c r="L13" s="136">
        <v>29.616161346435501</v>
      </c>
      <c r="N13" s="214"/>
    </row>
    <row r="14" spans="1:14" s="44" customFormat="1" ht="14.5">
      <c r="A14" s="45" t="s">
        <v>18</v>
      </c>
      <c r="B14" s="136">
        <v>34</v>
      </c>
      <c r="C14" s="136">
        <v>43.7</v>
      </c>
      <c r="D14" s="136" t="s">
        <v>41</v>
      </c>
      <c r="E14" s="136" t="s">
        <v>41</v>
      </c>
      <c r="F14" s="136" t="s">
        <v>41</v>
      </c>
      <c r="G14" s="136" t="s">
        <v>41</v>
      </c>
      <c r="H14" s="136">
        <v>51.6</v>
      </c>
      <c r="I14" s="136">
        <v>49.7</v>
      </c>
      <c r="J14" s="136">
        <v>52.5</v>
      </c>
      <c r="K14" s="136">
        <v>53.969539642333999</v>
      </c>
      <c r="L14" s="136">
        <v>55.195117950439503</v>
      </c>
      <c r="N14" s="214"/>
    </row>
    <row r="15" spans="1:14" s="44" customFormat="1" ht="14.5">
      <c r="A15" s="45" t="s">
        <v>4</v>
      </c>
      <c r="B15" s="136" t="s">
        <v>7</v>
      </c>
      <c r="C15" s="136" t="s">
        <v>41</v>
      </c>
      <c r="D15" s="136" t="s">
        <v>41</v>
      </c>
      <c r="E15" s="136" t="s">
        <v>41</v>
      </c>
      <c r="F15" s="136" t="s">
        <v>41</v>
      </c>
      <c r="G15" s="136">
        <v>97</v>
      </c>
      <c r="H15" s="136">
        <v>100</v>
      </c>
      <c r="I15" s="136">
        <v>100</v>
      </c>
      <c r="J15" s="136">
        <v>100</v>
      </c>
      <c r="K15" s="136">
        <v>100</v>
      </c>
      <c r="L15" s="136">
        <v>100</v>
      </c>
      <c r="M15" s="49" t="s">
        <v>16</v>
      </c>
      <c r="N15" s="49"/>
    </row>
    <row r="16" spans="1:14" s="44" customFormat="1" ht="14.5">
      <c r="A16" s="45" t="s">
        <v>3</v>
      </c>
      <c r="B16" s="136">
        <v>75</v>
      </c>
      <c r="C16" s="136">
        <v>75.8</v>
      </c>
      <c r="D16" s="136">
        <v>75.81</v>
      </c>
      <c r="E16" s="136">
        <v>76.52</v>
      </c>
      <c r="F16" s="136" t="s">
        <v>41</v>
      </c>
      <c r="G16" s="136" t="s">
        <v>41</v>
      </c>
      <c r="H16" s="136">
        <v>85.3</v>
      </c>
      <c r="I16" s="136">
        <v>84.2</v>
      </c>
      <c r="J16" s="136">
        <v>84.4</v>
      </c>
      <c r="K16" s="136">
        <v>84.7</v>
      </c>
      <c r="L16" s="136">
        <v>85</v>
      </c>
      <c r="N16" s="214"/>
    </row>
    <row r="17" spans="1:15" s="44" customFormat="1" ht="14.5">
      <c r="A17" s="96" t="s">
        <v>30</v>
      </c>
      <c r="B17" s="136">
        <v>13.9</v>
      </c>
      <c r="C17" s="136">
        <v>14.8</v>
      </c>
      <c r="D17" s="136" t="s">
        <v>41</v>
      </c>
      <c r="E17" s="136" t="s">
        <v>41</v>
      </c>
      <c r="F17" s="136" t="s">
        <v>41</v>
      </c>
      <c r="G17" s="136" t="s">
        <v>41</v>
      </c>
      <c r="H17" s="136">
        <v>26.342781066894499</v>
      </c>
      <c r="I17" s="136">
        <v>32.799999999999997</v>
      </c>
      <c r="J17" s="136">
        <v>32.418403625488303</v>
      </c>
      <c r="K17" s="136">
        <v>35.229450225830099</v>
      </c>
      <c r="L17" s="136">
        <v>37.700000000000003</v>
      </c>
      <c r="N17" s="214"/>
    </row>
    <row r="18" spans="1:15" s="44" customFormat="1" ht="14.5">
      <c r="A18" s="45" t="s">
        <v>1</v>
      </c>
      <c r="B18" s="136">
        <v>18.8</v>
      </c>
      <c r="C18" s="136">
        <v>19.3</v>
      </c>
      <c r="D18" s="136" t="s">
        <v>41</v>
      </c>
      <c r="E18" s="136" t="s">
        <v>41</v>
      </c>
      <c r="F18" s="136" t="s">
        <v>41</v>
      </c>
      <c r="G18" s="136" t="s">
        <v>41</v>
      </c>
      <c r="H18" s="136">
        <v>26</v>
      </c>
      <c r="I18" s="136">
        <v>35.173164367675803</v>
      </c>
      <c r="J18" s="136">
        <v>40.299999999999997</v>
      </c>
      <c r="K18" s="136">
        <v>39.822303771972699</v>
      </c>
      <c r="L18" s="136">
        <v>43</v>
      </c>
      <c r="M18" s="49"/>
      <c r="N18" s="49"/>
    </row>
    <row r="19" spans="1:15" s="44" customFormat="1" ht="14.5">
      <c r="A19" s="45" t="s">
        <v>23</v>
      </c>
      <c r="B19" s="136">
        <v>41.5</v>
      </c>
      <c r="C19" s="136">
        <v>36.9</v>
      </c>
      <c r="D19" s="136" t="s">
        <v>41</v>
      </c>
      <c r="E19" s="136" t="s">
        <v>41</v>
      </c>
      <c r="F19" s="136" t="s">
        <v>41</v>
      </c>
      <c r="G19" s="136" t="s">
        <v>41</v>
      </c>
      <c r="H19" s="136">
        <v>33.700000000000003</v>
      </c>
      <c r="I19" s="136">
        <v>39.676227569580099</v>
      </c>
      <c r="J19" s="136">
        <v>40.144283294677699</v>
      </c>
      <c r="K19" s="136">
        <v>40.616359710693402</v>
      </c>
      <c r="L19" s="136">
        <v>41.089107513427699</v>
      </c>
      <c r="N19" s="214"/>
    </row>
    <row r="21" spans="1:15" s="47" customFormat="1" ht="15.75" customHeight="1">
      <c r="A21" s="28" t="s">
        <v>20</v>
      </c>
      <c r="C21" s="117"/>
      <c r="D21" s="117"/>
      <c r="E21" s="117"/>
      <c r="F21" s="117"/>
      <c r="G21" s="117"/>
      <c r="H21" s="117"/>
      <c r="I21" s="117"/>
      <c r="J21" s="117"/>
      <c r="K21" s="117"/>
      <c r="L21" s="117"/>
      <c r="M21" s="117"/>
      <c r="N21" s="117"/>
    </row>
    <row r="22" spans="1:15" s="47" customFormat="1" ht="15.75" customHeight="1">
      <c r="A22" s="28"/>
      <c r="C22" s="117"/>
      <c r="D22" s="117"/>
      <c r="E22" s="117"/>
      <c r="F22" s="117"/>
      <c r="G22" s="117"/>
      <c r="H22" s="117"/>
      <c r="I22" s="117"/>
      <c r="J22" s="117"/>
      <c r="K22" s="117"/>
      <c r="L22" s="117"/>
      <c r="M22" s="117"/>
      <c r="N22" s="117"/>
    </row>
    <row r="23" spans="1:15" s="47" customFormat="1" ht="15.75" customHeight="1">
      <c r="A23" s="117" t="s">
        <v>212</v>
      </c>
      <c r="C23" s="24"/>
      <c r="D23" s="24"/>
      <c r="E23" s="24"/>
      <c r="F23" s="24"/>
      <c r="G23" s="24"/>
      <c r="H23" s="24"/>
      <c r="I23" s="24"/>
      <c r="J23" s="24"/>
      <c r="K23" s="24"/>
      <c r="L23" s="24"/>
      <c r="M23" s="24"/>
      <c r="N23" s="24"/>
    </row>
    <row r="24" spans="1:15" s="47" customFormat="1" ht="15.75" customHeight="1">
      <c r="A24" s="117"/>
      <c r="B24" s="24"/>
      <c r="C24" s="24"/>
      <c r="D24" s="24"/>
      <c r="E24" s="24"/>
      <c r="F24" s="24"/>
      <c r="G24" s="24"/>
      <c r="H24" s="24"/>
      <c r="I24" s="24"/>
      <c r="J24" s="24"/>
      <c r="K24" s="24"/>
      <c r="L24" s="24"/>
      <c r="M24" s="24"/>
      <c r="N24" s="24"/>
    </row>
    <row r="25" spans="1:15" s="47" customFormat="1" ht="15.75" customHeight="1">
      <c r="A25" s="49" t="s">
        <v>513</v>
      </c>
      <c r="B25" s="24"/>
      <c r="C25" s="24"/>
      <c r="D25" s="24"/>
      <c r="E25" s="24"/>
      <c r="F25" s="24"/>
      <c r="G25" s="24"/>
      <c r="H25" s="24"/>
      <c r="I25" s="24"/>
      <c r="J25" s="24"/>
      <c r="K25" s="24"/>
      <c r="L25" s="24"/>
      <c r="M25" s="24"/>
      <c r="N25" s="24"/>
    </row>
    <row r="26" spans="1:15" s="47" customFormat="1" ht="15.75" customHeight="1">
      <c r="A26" s="117"/>
      <c r="B26" s="24"/>
      <c r="C26" s="24"/>
      <c r="D26" s="24"/>
      <c r="E26" s="24"/>
      <c r="F26" s="24"/>
      <c r="G26" s="24"/>
      <c r="H26" s="24"/>
      <c r="I26" s="24"/>
      <c r="J26" s="24"/>
      <c r="K26" s="24"/>
      <c r="L26" s="24"/>
      <c r="M26" s="24"/>
      <c r="N26" s="24"/>
    </row>
    <row r="27" spans="1:15" s="47" customFormat="1">
      <c r="A27" s="35" t="s">
        <v>42</v>
      </c>
      <c r="B27" s="117"/>
      <c r="C27" s="117"/>
      <c r="D27" s="117"/>
      <c r="E27" s="117"/>
      <c r="F27" s="117"/>
      <c r="G27" s="117"/>
      <c r="H27" s="117"/>
      <c r="I27" s="117"/>
      <c r="J27" s="117"/>
      <c r="K27" s="117"/>
      <c r="L27" s="117"/>
      <c r="M27" s="117"/>
      <c r="N27" s="117"/>
    </row>
    <row r="28" spans="1:15" s="47" customFormat="1">
      <c r="B28" s="117"/>
      <c r="C28" s="117"/>
      <c r="D28" s="117"/>
      <c r="E28" s="117"/>
      <c r="F28" s="117"/>
      <c r="G28" s="117"/>
      <c r="H28" s="117"/>
      <c r="I28" s="117"/>
      <c r="J28" s="117"/>
      <c r="K28" s="117"/>
      <c r="L28" s="117"/>
      <c r="M28" s="117"/>
      <c r="N28" s="117"/>
    </row>
    <row r="29" spans="1:15" s="47" customFormat="1" ht="15" customHeight="1">
      <c r="A29" s="28" t="s">
        <v>43</v>
      </c>
      <c r="C29" s="117"/>
      <c r="D29" s="117"/>
      <c r="E29" s="117"/>
      <c r="F29" s="117"/>
      <c r="G29" s="117"/>
      <c r="H29" s="117"/>
      <c r="I29" s="117"/>
      <c r="J29" s="117"/>
      <c r="K29" s="117"/>
      <c r="L29" s="117"/>
      <c r="M29" s="117"/>
      <c r="N29" s="117"/>
      <c r="O29" s="89"/>
    </row>
    <row r="30" spans="1:15" s="47" customFormat="1" ht="15" customHeight="1">
      <c r="A30" s="28"/>
      <c r="B30" s="117"/>
      <c r="C30" s="117"/>
      <c r="D30" s="117"/>
      <c r="E30" s="117"/>
      <c r="F30" s="117"/>
      <c r="G30" s="117"/>
      <c r="H30" s="117"/>
      <c r="I30" s="117"/>
      <c r="J30" s="117"/>
      <c r="K30" s="117"/>
      <c r="L30" s="117"/>
      <c r="M30" s="117"/>
      <c r="N30" s="117"/>
      <c r="O30" s="89"/>
    </row>
    <row r="31" spans="1:15" s="47" customFormat="1">
      <c r="A31" s="117" t="s">
        <v>146</v>
      </c>
      <c r="B31" s="117"/>
      <c r="C31" s="117"/>
      <c r="D31" s="117"/>
      <c r="E31" s="117"/>
      <c r="F31" s="117"/>
      <c r="G31" s="117"/>
      <c r="H31" s="117"/>
      <c r="I31" s="117"/>
      <c r="J31" s="117"/>
      <c r="K31" s="117"/>
      <c r="L31" s="117"/>
      <c r="M31" s="117"/>
      <c r="N31" s="117"/>
    </row>
    <row r="32" spans="1:15" s="47" customFormat="1">
      <c r="B32" s="117"/>
      <c r="C32" s="117"/>
      <c r="D32" s="117"/>
      <c r="E32" s="117"/>
      <c r="F32" s="117"/>
      <c r="G32" s="117"/>
      <c r="H32" s="117"/>
      <c r="I32" s="117"/>
      <c r="J32" s="117"/>
      <c r="K32" s="117"/>
      <c r="L32" s="117"/>
      <c r="M32" s="117"/>
      <c r="N32" s="117"/>
    </row>
    <row r="33" spans="2:14" s="47" customFormat="1">
      <c r="B33" s="117"/>
      <c r="C33" s="117"/>
      <c r="D33" s="117"/>
      <c r="E33" s="117"/>
      <c r="F33" s="117"/>
      <c r="G33" s="117"/>
      <c r="H33" s="117"/>
      <c r="I33" s="117"/>
      <c r="J33" s="117"/>
      <c r="K33" s="117"/>
      <c r="L33" s="117"/>
      <c r="M33" s="112"/>
      <c r="N33" s="112"/>
    </row>
    <row r="34" spans="2:14" s="47" customFormat="1">
      <c r="B34" s="117"/>
      <c r="C34" s="117"/>
      <c r="D34" s="117"/>
      <c r="E34" s="117"/>
      <c r="F34" s="117"/>
      <c r="G34" s="117"/>
      <c r="H34" s="117"/>
      <c r="I34" s="117"/>
      <c r="J34" s="117"/>
      <c r="K34" s="117"/>
      <c r="L34" s="117"/>
      <c r="M34" s="112"/>
      <c r="N34" s="112"/>
    </row>
  </sheetData>
  <hyperlinks>
    <hyperlink ref="N3" location="Content!A1" display="Back to content pag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J9"/>
  <sheetViews>
    <sheetView workbookViewId="0">
      <selection activeCell="B8" sqref="B8:J8"/>
    </sheetView>
  </sheetViews>
  <sheetFormatPr defaultColWidth="9.1796875" defaultRowHeight="14.5"/>
  <cols>
    <col min="1" max="1" width="9.1796875" style="214"/>
    <col min="2" max="2" width="9.7265625" style="214" customWidth="1"/>
    <col min="3" max="16384" width="9.1796875" style="214"/>
  </cols>
  <sheetData>
    <row r="8" spans="2:10" ht="58.5">
      <c r="B8" s="308">
        <v>3</v>
      </c>
      <c r="C8" s="308"/>
      <c r="D8" s="308"/>
      <c r="E8" s="308"/>
      <c r="F8" s="308"/>
      <c r="G8" s="308"/>
      <c r="H8" s="308"/>
      <c r="I8" s="308"/>
      <c r="J8" s="308"/>
    </row>
    <row r="9" spans="2:10" ht="58.5">
      <c r="B9" s="309" t="s">
        <v>508</v>
      </c>
      <c r="C9" s="309"/>
      <c r="D9" s="309"/>
      <c r="E9" s="309"/>
      <c r="F9" s="309"/>
      <c r="G9" s="309"/>
      <c r="H9" s="309"/>
      <c r="I9" s="309"/>
      <c r="J9" s="309"/>
    </row>
  </sheetData>
  <mergeCells count="2">
    <mergeCell ref="B8:J8"/>
    <mergeCell ref="B9:J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topLeftCell="A13" zoomScale="95" zoomScaleNormal="95" workbookViewId="0">
      <selection activeCell="M4" sqref="M4"/>
    </sheetView>
  </sheetViews>
  <sheetFormatPr defaultColWidth="9.1796875" defaultRowHeight="14"/>
  <cols>
    <col min="1" max="1" width="33.81640625" style="49" customWidth="1"/>
    <col min="2" max="2" width="12.26953125" style="49" customWidth="1"/>
    <col min="3" max="3" width="6.54296875" style="49" customWidth="1"/>
    <col min="4" max="4" width="11.26953125" style="49" customWidth="1"/>
    <col min="5" max="5" width="10.7265625" style="49" customWidth="1"/>
    <col min="6" max="6" width="7.26953125" style="49" customWidth="1"/>
    <col min="7" max="7" width="6.7265625" style="49" customWidth="1"/>
    <col min="8" max="8" width="6.54296875" style="49" customWidth="1"/>
    <col min="9" max="9" width="7.36328125" style="49" customWidth="1"/>
    <col min="10" max="10" width="12.26953125" style="49" customWidth="1"/>
    <col min="11" max="11" width="8.54296875" style="49" customWidth="1"/>
    <col min="12" max="13" width="8.26953125" style="49" customWidth="1"/>
    <col min="14" max="14" width="8.36328125" style="49" customWidth="1"/>
    <col min="15" max="15" width="8" style="49" customWidth="1"/>
    <col min="16" max="16" width="8.36328125" style="49" customWidth="1"/>
    <col min="17" max="19" width="9.1796875" style="49"/>
    <col min="20" max="20" width="8.26953125" style="49" customWidth="1"/>
    <col min="21" max="21" width="7.81640625" style="49" customWidth="1"/>
    <col min="22" max="22" width="8.1796875" style="49" customWidth="1"/>
    <col min="23" max="23" width="8.26953125" style="49" customWidth="1"/>
    <col min="24" max="26" width="9.1796875" style="49"/>
    <col min="27" max="27" width="8.1796875" style="49" customWidth="1"/>
    <col min="28" max="28" width="8.26953125" style="49" customWidth="1"/>
    <col min="29" max="29" width="7.7265625" style="49" customWidth="1"/>
    <col min="30" max="30" width="8.1796875" style="49" customWidth="1"/>
    <col min="31" max="33" width="9.1796875" style="49"/>
    <col min="34" max="35" width="8" style="49" customWidth="1"/>
    <col min="36" max="36" width="8.36328125" style="49" customWidth="1"/>
    <col min="37" max="37" width="8.1796875" style="49" customWidth="1"/>
    <col min="38" max="16384" width="9.1796875" style="49"/>
  </cols>
  <sheetData>
    <row r="1" spans="1:14" s="27" customFormat="1">
      <c r="A1" s="70" t="s">
        <v>553</v>
      </c>
      <c r="B1" s="70"/>
      <c r="C1" s="70"/>
      <c r="D1" s="70"/>
      <c r="E1" s="70"/>
      <c r="F1" s="70"/>
      <c r="G1" s="70"/>
      <c r="H1" s="70"/>
      <c r="I1" s="70"/>
      <c r="J1" s="70"/>
      <c r="N1" s="43" t="s">
        <v>16</v>
      </c>
    </row>
    <row r="3" spans="1:14" ht="15" customHeight="1">
      <c r="A3" s="315" t="s">
        <v>15</v>
      </c>
      <c r="B3" s="322" t="s">
        <v>158</v>
      </c>
      <c r="C3" s="322"/>
      <c r="D3" s="322"/>
      <c r="E3" s="322"/>
      <c r="F3" s="322"/>
      <c r="G3" s="322"/>
      <c r="H3" s="322"/>
      <c r="I3" s="322"/>
      <c r="J3" s="322"/>
      <c r="K3" s="322" t="s">
        <v>33</v>
      </c>
    </row>
    <row r="4" spans="1:14" ht="42">
      <c r="A4" s="315"/>
      <c r="B4" s="73" t="s">
        <v>140</v>
      </c>
      <c r="C4" s="73" t="s">
        <v>141</v>
      </c>
      <c r="D4" s="73" t="s">
        <v>157</v>
      </c>
      <c r="E4" s="73" t="s">
        <v>156</v>
      </c>
      <c r="F4" s="73" t="s">
        <v>155</v>
      </c>
      <c r="G4" s="73" t="s">
        <v>154</v>
      </c>
      <c r="H4" s="73" t="s">
        <v>153</v>
      </c>
      <c r="I4" s="73" t="s">
        <v>152</v>
      </c>
      <c r="J4" s="95" t="s">
        <v>151</v>
      </c>
      <c r="K4" s="322"/>
      <c r="M4" s="46" t="s">
        <v>521</v>
      </c>
      <c r="N4" s="57"/>
    </row>
    <row r="5" spans="1:14">
      <c r="A5" s="13" t="s">
        <v>14</v>
      </c>
      <c r="B5" s="92">
        <v>0.7</v>
      </c>
      <c r="C5" s="92">
        <v>43.2</v>
      </c>
      <c r="D5" s="92">
        <v>1.2</v>
      </c>
      <c r="E5" s="92">
        <v>18</v>
      </c>
      <c r="F5" s="92">
        <v>36.799999999999997</v>
      </c>
      <c r="G5" s="92" t="s">
        <v>41</v>
      </c>
      <c r="H5" s="92" t="s">
        <v>41</v>
      </c>
      <c r="I5" s="92">
        <v>0.1</v>
      </c>
      <c r="J5" s="92">
        <v>45.1</v>
      </c>
      <c r="K5" s="154">
        <v>2011</v>
      </c>
    </row>
    <row r="6" spans="1:14">
      <c r="A6" s="13" t="s">
        <v>13</v>
      </c>
      <c r="B6" s="92">
        <v>7.2</v>
      </c>
      <c r="C6" s="92">
        <v>45.8</v>
      </c>
      <c r="D6" s="92">
        <v>3.3</v>
      </c>
      <c r="E6" s="92" t="s">
        <v>41</v>
      </c>
      <c r="F6" s="92">
        <v>43.4</v>
      </c>
      <c r="G6" s="92">
        <v>0.1</v>
      </c>
      <c r="H6" s="92">
        <v>0.1</v>
      </c>
      <c r="I6" s="92">
        <v>0.2</v>
      </c>
      <c r="J6" s="92">
        <v>56.2</v>
      </c>
      <c r="K6" s="154">
        <v>2006</v>
      </c>
    </row>
    <row r="7" spans="1:14">
      <c r="A7" s="13" t="s">
        <v>497</v>
      </c>
      <c r="B7" s="92"/>
      <c r="C7" s="92"/>
      <c r="D7" s="92"/>
      <c r="E7" s="92"/>
      <c r="F7" s="92"/>
      <c r="G7" s="92"/>
      <c r="H7" s="92"/>
      <c r="I7" s="92"/>
      <c r="J7" s="92"/>
      <c r="K7" s="154"/>
    </row>
    <row r="8" spans="1:14">
      <c r="A8" s="13" t="s">
        <v>37</v>
      </c>
      <c r="B8" s="92">
        <v>4.5999999999999996</v>
      </c>
      <c r="C8" s="92" t="s">
        <v>41</v>
      </c>
      <c r="D8" s="92">
        <v>0.1</v>
      </c>
      <c r="E8" s="92">
        <v>28.9</v>
      </c>
      <c r="F8" s="92">
        <v>66.2</v>
      </c>
      <c r="G8" s="92" t="s">
        <v>41</v>
      </c>
      <c r="H8" s="92" t="s">
        <v>41</v>
      </c>
      <c r="I8" s="92">
        <v>0.2</v>
      </c>
      <c r="J8" s="92">
        <v>4.7</v>
      </c>
      <c r="K8" s="154">
        <v>2007</v>
      </c>
      <c r="N8" s="17"/>
    </row>
    <row r="9" spans="1:14">
      <c r="A9" s="13" t="s">
        <v>496</v>
      </c>
      <c r="B9" s="92">
        <v>20.6</v>
      </c>
      <c r="C9" s="92">
        <v>7.6</v>
      </c>
      <c r="D9" s="92" t="s">
        <v>41</v>
      </c>
      <c r="E9" s="92">
        <v>0.2</v>
      </c>
      <c r="F9" s="92">
        <v>70.400000000000006</v>
      </c>
      <c r="G9" s="92">
        <v>0.1</v>
      </c>
      <c r="H9" s="92">
        <v>0</v>
      </c>
      <c r="I9" s="92">
        <v>1</v>
      </c>
      <c r="J9" s="92">
        <v>23.8</v>
      </c>
      <c r="K9" s="154">
        <v>2014</v>
      </c>
      <c r="L9" s="127" t="s">
        <v>16</v>
      </c>
    </row>
    <row r="10" spans="1:14">
      <c r="A10" s="13" t="s">
        <v>11</v>
      </c>
      <c r="B10" s="92">
        <v>8.3000000000000007</v>
      </c>
      <c r="C10" s="92">
        <v>25.4</v>
      </c>
      <c r="D10" s="92">
        <v>12.3</v>
      </c>
      <c r="E10" s="92">
        <v>0</v>
      </c>
      <c r="F10" s="92">
        <v>52.2</v>
      </c>
      <c r="G10" s="92">
        <v>1.2</v>
      </c>
      <c r="H10" s="92">
        <v>0</v>
      </c>
      <c r="I10" s="92">
        <v>0.6</v>
      </c>
      <c r="J10" s="92">
        <v>46</v>
      </c>
      <c r="K10" s="154">
        <v>2011</v>
      </c>
    </row>
    <row r="11" spans="1:14">
      <c r="A11" s="13" t="s">
        <v>10</v>
      </c>
      <c r="B11" s="92">
        <v>0.2</v>
      </c>
      <c r="C11" s="92">
        <v>0.3</v>
      </c>
      <c r="D11" s="92">
        <v>0.1</v>
      </c>
      <c r="E11" s="92">
        <v>17.399999999999999</v>
      </c>
      <c r="F11" s="92">
        <v>81.7</v>
      </c>
      <c r="G11" s="92" t="s">
        <v>41</v>
      </c>
      <c r="H11" s="92" t="s">
        <v>41</v>
      </c>
      <c r="I11" s="92">
        <v>0.3</v>
      </c>
      <c r="J11" s="92">
        <v>0.6</v>
      </c>
      <c r="K11" s="154">
        <v>2005</v>
      </c>
    </row>
    <row r="12" spans="1:14">
      <c r="A12" s="13" t="s">
        <v>9</v>
      </c>
      <c r="B12" s="92">
        <v>1.2</v>
      </c>
      <c r="C12" s="92">
        <v>0</v>
      </c>
      <c r="D12" s="92">
        <v>0</v>
      </c>
      <c r="E12" s="92">
        <v>7.2</v>
      </c>
      <c r="F12" s="92">
        <v>91.4</v>
      </c>
      <c r="G12" s="92">
        <v>0</v>
      </c>
      <c r="H12" s="92">
        <v>0</v>
      </c>
      <c r="I12" s="92">
        <v>0.2</v>
      </c>
      <c r="J12" s="92">
        <v>1.2</v>
      </c>
      <c r="K12" s="154">
        <v>2006</v>
      </c>
    </row>
    <row r="13" spans="1:14">
      <c r="A13" s="13" t="s">
        <v>47</v>
      </c>
      <c r="B13" s="92">
        <v>0.25</v>
      </c>
      <c r="C13" s="92">
        <v>98.3</v>
      </c>
      <c r="D13" s="92">
        <v>0.1</v>
      </c>
      <c r="E13" s="92">
        <v>0.1</v>
      </c>
      <c r="F13" s="92">
        <v>1.2</v>
      </c>
      <c r="G13" s="92">
        <v>0</v>
      </c>
      <c r="H13" s="92">
        <v>0</v>
      </c>
      <c r="I13" s="92">
        <v>0.05</v>
      </c>
      <c r="J13" s="92">
        <v>98.649999999999991</v>
      </c>
      <c r="K13" s="154">
        <v>2011</v>
      </c>
    </row>
    <row r="14" spans="1:14">
      <c r="A14" s="13" t="s">
        <v>6</v>
      </c>
      <c r="B14" s="92">
        <v>0.8</v>
      </c>
      <c r="C14" s="92">
        <v>1.4</v>
      </c>
      <c r="D14" s="92">
        <v>0.5</v>
      </c>
      <c r="E14" s="92">
        <v>0.4</v>
      </c>
      <c r="F14" s="92">
        <v>84</v>
      </c>
      <c r="G14" s="92">
        <v>0.2</v>
      </c>
      <c r="H14" s="92">
        <v>12.6</v>
      </c>
      <c r="I14" s="92">
        <v>0.1</v>
      </c>
      <c r="J14" s="92">
        <v>2.7</v>
      </c>
      <c r="K14" s="154">
        <v>2003</v>
      </c>
    </row>
    <row r="15" spans="1:14">
      <c r="A15" s="13" t="s">
        <v>5</v>
      </c>
      <c r="B15" s="92">
        <v>29.3</v>
      </c>
      <c r="C15" s="92">
        <v>5.7</v>
      </c>
      <c r="D15" s="92">
        <v>0.1</v>
      </c>
      <c r="E15" s="92">
        <v>0.6</v>
      </c>
      <c r="F15" s="92">
        <v>62.3</v>
      </c>
      <c r="G15" s="92">
        <v>0.3</v>
      </c>
      <c r="H15" s="92">
        <v>0</v>
      </c>
      <c r="I15" s="92">
        <v>1.7</v>
      </c>
      <c r="J15" s="92">
        <v>35.1</v>
      </c>
      <c r="K15" s="154" t="s">
        <v>149</v>
      </c>
    </row>
    <row r="16" spans="1:14">
      <c r="A16" s="13" t="s">
        <v>4</v>
      </c>
      <c r="B16" s="92" t="s">
        <v>41</v>
      </c>
      <c r="C16" s="92" t="s">
        <v>41</v>
      </c>
      <c r="D16" s="92" t="s">
        <v>41</v>
      </c>
      <c r="E16" s="92" t="s">
        <v>41</v>
      </c>
      <c r="F16" s="92" t="s">
        <v>41</v>
      </c>
      <c r="G16" s="92" t="s">
        <v>41</v>
      </c>
      <c r="H16" s="92" t="s">
        <v>41</v>
      </c>
      <c r="I16" s="92" t="s">
        <v>41</v>
      </c>
      <c r="J16" s="92" t="s">
        <v>150</v>
      </c>
      <c r="K16" s="154">
        <v>2007</v>
      </c>
      <c r="L16" s="49" t="s">
        <v>16</v>
      </c>
    </row>
    <row r="17" spans="1:18">
      <c r="A17" s="13" t="s">
        <v>3</v>
      </c>
      <c r="B17" s="92">
        <v>66.400000000000006</v>
      </c>
      <c r="C17" s="92">
        <v>2</v>
      </c>
      <c r="D17" s="92">
        <v>14.8</v>
      </c>
      <c r="E17" s="92" t="s">
        <v>41</v>
      </c>
      <c r="F17" s="92">
        <v>15.2</v>
      </c>
      <c r="G17" s="92">
        <v>0.2</v>
      </c>
      <c r="H17" s="92">
        <v>1.2</v>
      </c>
      <c r="I17" s="92">
        <v>0.2</v>
      </c>
      <c r="J17" s="92">
        <v>83.2</v>
      </c>
      <c r="K17" s="154" t="s">
        <v>149</v>
      </c>
    </row>
    <row r="18" spans="1:18">
      <c r="A18" s="99" t="s">
        <v>30</v>
      </c>
      <c r="B18" s="92">
        <v>0</v>
      </c>
      <c r="C18" s="92">
        <v>1.7</v>
      </c>
      <c r="D18" s="92">
        <v>2.4</v>
      </c>
      <c r="E18" s="92">
        <v>25.7</v>
      </c>
      <c r="F18" s="92">
        <v>68.5</v>
      </c>
      <c r="G18" s="92">
        <v>0</v>
      </c>
      <c r="H18" s="92">
        <v>0</v>
      </c>
      <c r="I18" s="92">
        <v>1.7</v>
      </c>
      <c r="J18" s="92">
        <f>B18+C18+D18</f>
        <v>4.0999999999999996</v>
      </c>
      <c r="K18" s="154">
        <v>2012</v>
      </c>
    </row>
    <row r="19" spans="1:18">
      <c r="A19" s="323" t="s">
        <v>1</v>
      </c>
      <c r="B19" s="92">
        <v>15.8</v>
      </c>
      <c r="C19" s="92">
        <v>0</v>
      </c>
      <c r="D19" s="92">
        <v>0</v>
      </c>
      <c r="E19" s="92">
        <v>24.5</v>
      </c>
      <c r="F19" s="92">
        <v>59.5</v>
      </c>
      <c r="G19" s="92">
        <v>0.1</v>
      </c>
      <c r="H19" s="92">
        <v>0.2</v>
      </c>
      <c r="I19" s="92">
        <v>0</v>
      </c>
      <c r="J19" s="92">
        <v>15.8</v>
      </c>
      <c r="K19" s="154">
        <v>2007</v>
      </c>
    </row>
    <row r="20" spans="1:18">
      <c r="A20" s="323"/>
      <c r="B20" s="92">
        <v>16.8</v>
      </c>
      <c r="C20" s="92">
        <v>0</v>
      </c>
      <c r="D20" s="92">
        <v>0</v>
      </c>
      <c r="E20" s="92">
        <v>37.4</v>
      </c>
      <c r="F20" s="92">
        <v>54.3</v>
      </c>
      <c r="G20" s="92">
        <v>0</v>
      </c>
      <c r="H20" s="92">
        <v>0</v>
      </c>
      <c r="I20" s="92">
        <v>0.2</v>
      </c>
      <c r="J20" s="92">
        <v>16.8</v>
      </c>
      <c r="K20" s="154">
        <v>2010</v>
      </c>
      <c r="O20" s="54"/>
    </row>
    <row r="21" spans="1:18">
      <c r="A21" s="13" t="s">
        <v>0</v>
      </c>
      <c r="B21" s="92">
        <v>32.6</v>
      </c>
      <c r="C21" s="92">
        <v>0</v>
      </c>
      <c r="D21" s="92">
        <v>0.2</v>
      </c>
      <c r="E21" s="92">
        <v>0.1</v>
      </c>
      <c r="F21" s="92">
        <v>66.8</v>
      </c>
      <c r="G21" s="92">
        <v>0.1</v>
      </c>
      <c r="H21" s="92">
        <v>0.1</v>
      </c>
      <c r="I21" s="92">
        <v>0.1</v>
      </c>
      <c r="J21" s="92">
        <v>32.799999999999997</v>
      </c>
      <c r="K21" s="154" t="s">
        <v>148</v>
      </c>
    </row>
    <row r="23" spans="1:18" s="47" customFormat="1" ht="15.75" customHeight="1">
      <c r="A23" s="27" t="s">
        <v>20</v>
      </c>
      <c r="C23" s="163"/>
      <c r="D23" s="163"/>
      <c r="E23" s="163"/>
      <c r="F23" s="163"/>
      <c r="G23" s="163"/>
      <c r="H23" s="163"/>
      <c r="I23" s="163"/>
      <c r="J23" s="163"/>
      <c r="K23" s="163"/>
    </row>
    <row r="24" spans="1:18" s="47" customFormat="1" ht="15.75" customHeight="1">
      <c r="A24" s="28"/>
      <c r="C24" s="93"/>
      <c r="D24" s="93"/>
      <c r="E24" s="93"/>
      <c r="F24" s="93"/>
      <c r="G24" s="93"/>
      <c r="H24" s="93"/>
      <c r="I24" s="93"/>
      <c r="J24" s="93"/>
      <c r="K24" s="93"/>
    </row>
    <row r="25" spans="1:18" ht="13.75" customHeight="1">
      <c r="A25" s="163" t="s">
        <v>212</v>
      </c>
      <c r="C25" s="24"/>
      <c r="D25" s="24"/>
      <c r="E25" s="24"/>
      <c r="F25" s="24"/>
      <c r="G25" s="24"/>
      <c r="H25" s="24"/>
      <c r="I25" s="24"/>
      <c r="J25" s="24"/>
      <c r="K25" s="24"/>
    </row>
    <row r="26" spans="1:18" ht="15" customHeight="1">
      <c r="A26" s="93"/>
    </row>
    <row r="27" spans="1:18">
      <c r="A27" s="35" t="s">
        <v>42</v>
      </c>
      <c r="B27" s="19"/>
      <c r="C27" s="19"/>
      <c r="D27" s="19"/>
      <c r="E27" s="19"/>
      <c r="F27" s="19"/>
      <c r="G27" s="19"/>
      <c r="H27" s="19"/>
      <c r="I27" s="19"/>
      <c r="J27" s="19"/>
      <c r="K27" s="19"/>
    </row>
    <row r="28" spans="1:18">
      <c r="B28" s="19"/>
      <c r="C28" s="19"/>
      <c r="D28" s="19"/>
      <c r="E28" s="19"/>
      <c r="F28" s="19"/>
      <c r="G28" s="19"/>
      <c r="H28" s="19"/>
      <c r="I28" s="19"/>
      <c r="J28" s="19"/>
      <c r="K28" s="19"/>
    </row>
    <row r="29" spans="1:18" ht="15" customHeight="1">
      <c r="A29" s="27" t="s">
        <v>59</v>
      </c>
      <c r="C29" s="19"/>
      <c r="D29" s="19"/>
      <c r="E29" s="19"/>
      <c r="F29" s="19"/>
      <c r="G29" s="19"/>
      <c r="H29" s="19"/>
      <c r="I29" s="19"/>
      <c r="J29" s="19"/>
      <c r="K29" s="19"/>
      <c r="L29" s="32"/>
      <c r="M29" s="32"/>
      <c r="N29" s="32"/>
      <c r="O29" s="32"/>
      <c r="P29" s="32"/>
      <c r="Q29" s="32"/>
      <c r="R29" s="32"/>
    </row>
    <row r="30" spans="1:18">
      <c r="B30" s="19"/>
      <c r="C30" s="19"/>
      <c r="D30" s="19"/>
      <c r="E30" s="19"/>
      <c r="F30" s="19"/>
      <c r="G30" s="19"/>
      <c r="H30" s="19"/>
      <c r="I30" s="19"/>
      <c r="J30" s="19"/>
      <c r="K30" s="19"/>
      <c r="L30" s="32"/>
      <c r="M30" s="32"/>
      <c r="N30" s="32"/>
      <c r="O30" s="32"/>
      <c r="P30" s="32"/>
      <c r="Q30" s="32"/>
      <c r="R30" s="32"/>
    </row>
    <row r="31" spans="1:18">
      <c r="A31" s="19" t="s">
        <v>147</v>
      </c>
      <c r="B31" s="19"/>
      <c r="C31" s="19"/>
      <c r="D31" s="19"/>
      <c r="E31" s="19"/>
      <c r="F31" s="19"/>
      <c r="G31" s="19"/>
      <c r="H31" s="19"/>
      <c r="I31" s="19"/>
      <c r="J31" s="19"/>
      <c r="K31" s="19"/>
    </row>
    <row r="32" spans="1:18">
      <c r="B32" s="19"/>
      <c r="C32" s="19"/>
      <c r="D32" s="19"/>
      <c r="E32" s="19"/>
      <c r="F32" s="19"/>
      <c r="G32" s="19"/>
      <c r="H32" s="19"/>
      <c r="I32" s="19"/>
      <c r="J32" s="19"/>
      <c r="K32" s="19"/>
    </row>
    <row r="33" spans="2:11">
      <c r="B33" s="19"/>
      <c r="C33" s="19"/>
      <c r="D33" s="19"/>
      <c r="E33" s="19"/>
      <c r="F33" s="19"/>
      <c r="G33" s="19"/>
      <c r="H33" s="19"/>
      <c r="I33" s="19"/>
      <c r="J33" s="19"/>
      <c r="K33" s="19"/>
    </row>
    <row r="57" ht="15" customHeight="1"/>
  </sheetData>
  <mergeCells count="4">
    <mergeCell ref="B3:J3"/>
    <mergeCell ref="K3:K4"/>
    <mergeCell ref="A19:A20"/>
    <mergeCell ref="A3:A4"/>
  </mergeCells>
  <hyperlinks>
    <hyperlink ref="M4" location="Content!A1" display="Back to content pag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10" zoomScale="90" zoomScaleNormal="90" workbookViewId="0">
      <selection activeCell="B9" sqref="B9"/>
    </sheetView>
  </sheetViews>
  <sheetFormatPr defaultColWidth="9.1796875" defaultRowHeight="14.5"/>
  <cols>
    <col min="1" max="1" width="33.81640625" style="44" customWidth="1"/>
    <col min="2" max="5" width="8.36328125" style="44" customWidth="1"/>
    <col min="6" max="12" width="8.36328125" style="121" customWidth="1"/>
    <col min="13" max="16384" width="9.1796875" style="44"/>
  </cols>
  <sheetData>
    <row r="1" spans="1:16" s="50" customFormat="1">
      <c r="A1" s="41" t="s">
        <v>593</v>
      </c>
      <c r="B1" s="74"/>
      <c r="C1" s="74"/>
    </row>
    <row r="2" spans="1:16">
      <c r="A2" s="5"/>
      <c r="B2" s="5"/>
      <c r="C2" s="5"/>
    </row>
    <row r="3" spans="1:16" s="214" customFormat="1">
      <c r="A3" s="276" t="s">
        <v>15</v>
      </c>
      <c r="B3" s="277">
        <v>2010</v>
      </c>
      <c r="C3" s="277">
        <v>2011</v>
      </c>
      <c r="D3" s="277">
        <v>2012</v>
      </c>
      <c r="E3" s="277">
        <v>2013</v>
      </c>
      <c r="F3" s="277">
        <v>2014</v>
      </c>
      <c r="G3" s="277">
        <v>2015</v>
      </c>
      <c r="H3" s="277">
        <v>2016</v>
      </c>
      <c r="I3" s="277">
        <v>2017</v>
      </c>
      <c r="J3" s="277">
        <v>2018</v>
      </c>
      <c r="K3" s="277">
        <v>2019</v>
      </c>
      <c r="L3" s="277">
        <v>2020</v>
      </c>
      <c r="N3" s="46" t="s">
        <v>521</v>
      </c>
    </row>
    <row r="4" spans="1:16">
      <c r="A4" s="278" t="s">
        <v>14</v>
      </c>
      <c r="B4" s="136" t="s">
        <v>7</v>
      </c>
      <c r="C4" s="136" t="s">
        <v>7</v>
      </c>
      <c r="D4" s="136" t="s">
        <v>7</v>
      </c>
      <c r="E4" s="136" t="s">
        <v>7</v>
      </c>
      <c r="F4" s="136" t="s">
        <v>7</v>
      </c>
      <c r="G4" s="136" t="s">
        <v>7</v>
      </c>
      <c r="H4" s="136" t="s">
        <v>7</v>
      </c>
      <c r="I4" s="136" t="s">
        <v>7</v>
      </c>
      <c r="J4" s="136" t="s">
        <v>7</v>
      </c>
      <c r="K4" s="136" t="s">
        <v>7</v>
      </c>
      <c r="L4" s="136" t="s">
        <v>7</v>
      </c>
      <c r="O4" s="7"/>
      <c r="P4" s="7"/>
    </row>
    <row r="5" spans="1:16">
      <c r="A5" s="278" t="s">
        <v>13</v>
      </c>
      <c r="B5" s="232">
        <v>12.663994302981882</v>
      </c>
      <c r="C5" s="232">
        <v>22.729334510659559</v>
      </c>
      <c r="D5" s="232">
        <v>11.435720260348957</v>
      </c>
      <c r="E5" s="232">
        <v>4.4279447421174636</v>
      </c>
      <c r="F5" s="232">
        <v>6.1156480673400138</v>
      </c>
      <c r="G5" s="232">
        <v>3.6655094211610724</v>
      </c>
      <c r="H5" s="232">
        <v>0.14160703943787253</v>
      </c>
      <c r="I5" s="232">
        <v>5.2146670768267889</v>
      </c>
      <c r="J5" s="232">
        <v>7.9316982980697075</v>
      </c>
      <c r="K5" s="232">
        <v>2.7248059269219946</v>
      </c>
      <c r="L5" s="232">
        <v>16.925436378659558</v>
      </c>
    </row>
    <row r="6" spans="1:16" s="121" customFormat="1">
      <c r="A6" s="278" t="s">
        <v>497</v>
      </c>
      <c r="B6" s="136" t="s">
        <v>7</v>
      </c>
      <c r="C6" s="136" t="s">
        <v>7</v>
      </c>
      <c r="D6" s="136" t="s">
        <v>7</v>
      </c>
      <c r="E6" s="136" t="s">
        <v>7</v>
      </c>
      <c r="F6" s="136" t="s">
        <v>7</v>
      </c>
      <c r="G6" s="136" t="s">
        <v>7</v>
      </c>
      <c r="H6" s="136" t="s">
        <v>7</v>
      </c>
      <c r="I6" s="136" t="s">
        <v>7</v>
      </c>
      <c r="J6" s="136" t="s">
        <v>7</v>
      </c>
      <c r="K6" s="136" t="s">
        <v>7</v>
      </c>
      <c r="L6" s="136" t="s">
        <v>7</v>
      </c>
    </row>
    <row r="7" spans="1:16">
      <c r="A7" s="279" t="s">
        <v>37</v>
      </c>
      <c r="B7" s="136" t="s">
        <v>7</v>
      </c>
      <c r="C7" s="136" t="s">
        <v>7</v>
      </c>
      <c r="D7" s="136" t="s">
        <v>7</v>
      </c>
      <c r="E7" s="136" t="s">
        <v>7</v>
      </c>
      <c r="F7" s="136" t="s">
        <v>7</v>
      </c>
      <c r="G7" s="136" t="s">
        <v>7</v>
      </c>
      <c r="H7" s="136" t="s">
        <v>7</v>
      </c>
      <c r="I7" s="136" t="s">
        <v>7</v>
      </c>
      <c r="J7" s="136" t="s">
        <v>7</v>
      </c>
      <c r="K7" s="136" t="s">
        <v>7</v>
      </c>
      <c r="L7" s="136" t="s">
        <v>7</v>
      </c>
      <c r="N7" s="17"/>
    </row>
    <row r="8" spans="1:16">
      <c r="A8" s="278" t="s">
        <v>496</v>
      </c>
      <c r="B8" s="232">
        <v>9.7115329285465837</v>
      </c>
      <c r="C8" s="232">
        <v>14.488854532059074</v>
      </c>
      <c r="D8" s="232">
        <v>7.1352320409830696</v>
      </c>
      <c r="E8" s="232">
        <v>5.1891406812629546</v>
      </c>
      <c r="F8" s="232">
        <v>9.9691417256758932</v>
      </c>
      <c r="G8" s="232">
        <v>6.0868700881343338</v>
      </c>
      <c r="H8" s="232">
        <v>10.343754610275914</v>
      </c>
      <c r="I8" s="232">
        <v>13.212325826181607</v>
      </c>
      <c r="J8" s="232">
        <v>14.762218602173064</v>
      </c>
      <c r="K8" s="232">
        <v>3.7542793233281735</v>
      </c>
      <c r="L8" s="232">
        <v>-0.57592155914248389</v>
      </c>
    </row>
    <row r="9" spans="1:16">
      <c r="A9" s="278" t="s">
        <v>11</v>
      </c>
      <c r="B9" s="136" t="s">
        <v>7</v>
      </c>
      <c r="C9" s="232">
        <v>17.492158091288129</v>
      </c>
      <c r="D9" s="232">
        <v>12.074935110255607</v>
      </c>
      <c r="E9" s="232">
        <v>15.350667206052918</v>
      </c>
      <c r="F9" s="232">
        <v>10.958508338727937</v>
      </c>
      <c r="G9" s="232">
        <v>-11.467089250654348</v>
      </c>
      <c r="H9" s="232">
        <v>-0.89953917679507189</v>
      </c>
      <c r="I9" s="232">
        <v>8.0599488456840618</v>
      </c>
      <c r="J9" s="232">
        <v>14.219355206425426</v>
      </c>
      <c r="K9" s="232">
        <v>11.32034281919019</v>
      </c>
      <c r="L9" s="232">
        <v>-2.9958812225582658</v>
      </c>
    </row>
    <row r="10" spans="1:16">
      <c r="A10" s="278" t="s">
        <v>10</v>
      </c>
      <c r="B10" s="232">
        <v>-1</v>
      </c>
      <c r="C10" s="232">
        <v>22</v>
      </c>
      <c r="D10" s="232">
        <v>7</v>
      </c>
      <c r="E10" s="232">
        <v>5.8</v>
      </c>
      <c r="F10" s="232">
        <v>9.1</v>
      </c>
      <c r="G10" s="232">
        <v>17.399999999999999</v>
      </c>
      <c r="H10" s="232">
        <v>6.7</v>
      </c>
      <c r="I10" s="232">
        <v>5.9</v>
      </c>
      <c r="J10" s="232">
        <v>5.6</v>
      </c>
      <c r="K10" s="232">
        <v>2.1</v>
      </c>
      <c r="L10" s="232">
        <v>-1</v>
      </c>
    </row>
    <row r="11" spans="1:16">
      <c r="A11" s="278" t="s">
        <v>9</v>
      </c>
      <c r="B11" s="136" t="s">
        <v>7</v>
      </c>
      <c r="C11" s="136" t="s">
        <v>7</v>
      </c>
      <c r="D11" s="136" t="s">
        <v>7</v>
      </c>
      <c r="E11" s="136" t="s">
        <v>7</v>
      </c>
      <c r="F11" s="136" t="s">
        <v>7</v>
      </c>
      <c r="G11" s="136" t="s">
        <v>7</v>
      </c>
      <c r="H11" s="136" t="s">
        <v>7</v>
      </c>
      <c r="I11" s="136" t="s">
        <v>7</v>
      </c>
      <c r="J11" s="136" t="s">
        <v>7</v>
      </c>
      <c r="K11" s="136" t="s">
        <v>7</v>
      </c>
      <c r="L11" s="136" t="s">
        <v>7</v>
      </c>
      <c r="M11" s="49"/>
      <c r="N11" s="49"/>
    </row>
    <row r="12" spans="1:16">
      <c r="A12" s="278" t="s">
        <v>8</v>
      </c>
      <c r="B12" s="232">
        <v>0.9</v>
      </c>
      <c r="C12" s="232">
        <v>6.8</v>
      </c>
      <c r="D12" s="232">
        <v>1.9</v>
      </c>
      <c r="E12" s="232">
        <v>0.4</v>
      </c>
      <c r="F12" s="232">
        <v>0</v>
      </c>
      <c r="G12" s="232">
        <v>0</v>
      </c>
      <c r="H12" s="232">
        <v>-3.6</v>
      </c>
      <c r="I12" s="232">
        <v>-3.1</v>
      </c>
      <c r="J12" s="232">
        <v>-1.3</v>
      </c>
      <c r="K12" s="232">
        <v>-2.4</v>
      </c>
      <c r="L12" s="232">
        <v>-2.7</v>
      </c>
      <c r="M12" s="49"/>
      <c r="N12" s="49"/>
      <c r="O12" s="49"/>
    </row>
    <row r="13" spans="1:16">
      <c r="A13" s="278" t="s">
        <v>6</v>
      </c>
      <c r="B13" s="232">
        <v>10.41</v>
      </c>
      <c r="C13" s="232">
        <v>12.07</v>
      </c>
      <c r="D13" s="232">
        <v>4.13</v>
      </c>
      <c r="E13" s="232">
        <v>9</v>
      </c>
      <c r="F13" s="232">
        <v>5.93</v>
      </c>
      <c r="G13" s="232">
        <v>1.47</v>
      </c>
      <c r="H13" s="232">
        <v>8.3699999999999992</v>
      </c>
      <c r="I13" s="232">
        <v>46.91</v>
      </c>
      <c r="J13" s="232">
        <v>10.37</v>
      </c>
      <c r="K13" s="232">
        <v>5.18</v>
      </c>
      <c r="L13" s="232">
        <v>-2.64</v>
      </c>
      <c r="M13" s="49"/>
      <c r="N13" s="49"/>
    </row>
    <row r="14" spans="1:16">
      <c r="A14" s="278" t="s">
        <v>5</v>
      </c>
      <c r="B14" s="232">
        <v>11.214882455872631</v>
      </c>
      <c r="C14" s="232">
        <v>9.0148156014176664</v>
      </c>
      <c r="D14" s="232">
        <v>10.482855368242985</v>
      </c>
      <c r="E14" s="232">
        <v>12.068796419175355</v>
      </c>
      <c r="F14" s="232">
        <v>8.7165113579561027</v>
      </c>
      <c r="G14" s="232">
        <v>6.1494681815953562</v>
      </c>
      <c r="H14" s="232">
        <v>10.191905954712219</v>
      </c>
      <c r="I14" s="232">
        <v>6.9441899301196202</v>
      </c>
      <c r="J14" s="232">
        <v>7.5258325628222815</v>
      </c>
      <c r="K14" s="232">
        <v>7.2814746058706226E-4</v>
      </c>
      <c r="L14" s="232">
        <v>3.3783798094983553</v>
      </c>
    </row>
    <row r="15" spans="1:16">
      <c r="A15" s="278" t="s">
        <v>4</v>
      </c>
      <c r="B15" s="136" t="s">
        <v>7</v>
      </c>
      <c r="C15" s="136" t="s">
        <v>7</v>
      </c>
      <c r="D15" s="136" t="s">
        <v>7</v>
      </c>
      <c r="E15" s="136" t="s">
        <v>7</v>
      </c>
      <c r="F15" s="136" t="s">
        <v>7</v>
      </c>
      <c r="G15" s="136" t="s">
        <v>7</v>
      </c>
      <c r="H15" s="136" t="s">
        <v>7</v>
      </c>
      <c r="I15" s="136" t="s">
        <v>7</v>
      </c>
      <c r="J15" s="136" t="s">
        <v>7</v>
      </c>
      <c r="K15" s="136" t="s">
        <v>7</v>
      </c>
      <c r="L15" s="136" t="s">
        <v>7</v>
      </c>
    </row>
    <row r="16" spans="1:16">
      <c r="A16" s="278" t="s">
        <v>3</v>
      </c>
      <c r="B16" s="232">
        <v>19.399999999999999</v>
      </c>
      <c r="C16" s="232">
        <v>16.3</v>
      </c>
      <c r="D16" s="232">
        <v>11.1</v>
      </c>
      <c r="E16" s="232">
        <v>7.9</v>
      </c>
      <c r="F16" s="232">
        <v>6.9</v>
      </c>
      <c r="G16" s="232">
        <v>9.3000000000000007</v>
      </c>
      <c r="H16" s="232">
        <v>9.3000000000000007</v>
      </c>
      <c r="I16" s="232">
        <v>4.5</v>
      </c>
      <c r="J16" s="232">
        <v>4.9000000000000004</v>
      </c>
      <c r="K16" s="232">
        <v>9.4</v>
      </c>
      <c r="L16" s="232">
        <v>8.5</v>
      </c>
    </row>
    <row r="17" spans="1:15">
      <c r="A17" s="280" t="s">
        <v>30</v>
      </c>
      <c r="B17" s="275">
        <v>17.2</v>
      </c>
      <c r="C17" s="275">
        <v>28.3</v>
      </c>
      <c r="D17" s="275">
        <v>21.7</v>
      </c>
      <c r="E17" s="275">
        <v>15.3</v>
      </c>
      <c r="F17" s="275">
        <v>12.1</v>
      </c>
      <c r="G17" s="232">
        <v>-0.87540385122144571</v>
      </c>
      <c r="H17" s="232">
        <v>6.2763318072108554</v>
      </c>
      <c r="I17" s="232">
        <v>10.5062136055321</v>
      </c>
      <c r="J17" s="232">
        <v>17.187439590520381</v>
      </c>
      <c r="K17" s="232">
        <v>8.9630832747664257</v>
      </c>
      <c r="L17" s="232">
        <v>4.9691466524729666</v>
      </c>
      <c r="M17" s="44" t="s">
        <v>16</v>
      </c>
    </row>
    <row r="18" spans="1:15">
      <c r="A18" s="278" t="s">
        <v>1</v>
      </c>
      <c r="B18" s="136" t="s">
        <v>7</v>
      </c>
      <c r="C18" s="136" t="s">
        <v>7</v>
      </c>
      <c r="D18" s="136" t="s">
        <v>7</v>
      </c>
      <c r="E18" s="136" t="s">
        <v>7</v>
      </c>
      <c r="F18" s="136" t="s">
        <v>7</v>
      </c>
      <c r="G18" s="136" t="s">
        <v>7</v>
      </c>
      <c r="H18" s="136" t="s">
        <v>7</v>
      </c>
      <c r="I18" s="136" t="s">
        <v>7</v>
      </c>
      <c r="J18" s="136" t="s">
        <v>7</v>
      </c>
      <c r="K18" s="136" t="s">
        <v>7</v>
      </c>
      <c r="L18" s="136" t="s">
        <v>7</v>
      </c>
      <c r="N18" s="20" t="s">
        <v>16</v>
      </c>
      <c r="O18" s="77"/>
    </row>
    <row r="19" spans="1:15">
      <c r="A19" s="274" t="s">
        <v>0</v>
      </c>
      <c r="B19" s="232">
        <v>-0.11152526062528523</v>
      </c>
      <c r="C19" s="232">
        <v>9.0962017626020213</v>
      </c>
      <c r="D19" s="232">
        <v>6.821271498599188</v>
      </c>
      <c r="E19" s="232">
        <v>-1.2742299039839793</v>
      </c>
      <c r="F19" s="232">
        <v>-0.20991471348963842</v>
      </c>
      <c r="G19" s="232">
        <v>-0.45984334340978705</v>
      </c>
      <c r="H19" s="232">
        <v>-0.41689841177989706</v>
      </c>
      <c r="I19" s="232">
        <v>0.8196989486987718</v>
      </c>
      <c r="J19" s="232">
        <v>3.3380416311533168</v>
      </c>
      <c r="K19" s="232">
        <v>267.93344594360826</v>
      </c>
      <c r="L19" s="232">
        <v>365.90699396648904</v>
      </c>
    </row>
    <row r="20" spans="1:15" s="1" customFormat="1" ht="15.75" customHeight="1">
      <c r="B20" s="72"/>
      <c r="C20" s="71"/>
    </row>
    <row r="21" spans="1:15" s="49" customFormat="1" ht="14">
      <c r="A21" s="23" t="s">
        <v>20</v>
      </c>
    </row>
    <row r="22" spans="1:15" s="49" customFormat="1" ht="14">
      <c r="A22" s="23"/>
    </row>
    <row r="23" spans="1:15" s="49" customFormat="1" ht="14">
      <c r="A23" s="35" t="s">
        <v>42</v>
      </c>
    </row>
    <row r="24" spans="1:15" s="49" customFormat="1" ht="14"/>
    <row r="25" spans="1:15" s="49" customFormat="1" ht="14"/>
    <row r="26" spans="1:15" s="49" customFormat="1" ht="14"/>
    <row r="27" spans="1:15" s="49" customFormat="1" ht="14"/>
    <row r="28" spans="1:15" s="49" customFormat="1" ht="14"/>
    <row r="29" spans="1:15" s="49" customFormat="1" ht="14"/>
    <row r="30" spans="1:15" s="49" customFormat="1" ht="14"/>
    <row r="31" spans="1:15" s="49" customFormat="1" ht="14"/>
    <row r="32" spans="1:15" s="49" customFormat="1" ht="14"/>
    <row r="33" s="49" customFormat="1" ht="14"/>
    <row r="34" s="49" customFormat="1" ht="14"/>
    <row r="35" s="49" customFormat="1" ht="14"/>
    <row r="36" s="49" customFormat="1" ht="14"/>
    <row r="37" s="49" customFormat="1" ht="14"/>
    <row r="38" s="49" customFormat="1" ht="14"/>
    <row r="39" s="49" customFormat="1" ht="14"/>
    <row r="40" s="49" customFormat="1" ht="14"/>
    <row r="41" s="49" customFormat="1" ht="14"/>
  </sheetData>
  <conditionalFormatting sqref="L14">
    <cfRule type="expression" dxfId="82" priority="2" stopIfTrue="1">
      <formula>ISNA(ACTIVECELL)</formula>
    </cfRule>
  </conditionalFormatting>
  <conditionalFormatting sqref="G14:K14">
    <cfRule type="expression" dxfId="81" priority="1" stopIfTrue="1">
      <formula>ISNA(ACTIVECELL)</formula>
    </cfRule>
  </conditionalFormatting>
  <hyperlinks>
    <hyperlink ref="N3" location="Content!A1" display="Back to content page"/>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opLeftCell="A109" workbookViewId="0">
      <selection activeCell="T12" sqref="T12"/>
    </sheetView>
  </sheetViews>
  <sheetFormatPr defaultColWidth="9.1796875" defaultRowHeight="14"/>
  <cols>
    <col min="1" max="1" width="20.1796875" style="49" customWidth="1"/>
    <col min="2" max="2" width="48.36328125" style="49" customWidth="1"/>
    <col min="3" max="11" width="6.08984375" style="49" bestFit="1" customWidth="1"/>
    <col min="12" max="17" width="6.90625" style="49" bestFit="1" customWidth="1"/>
    <col min="18" max="22" width="6.08984375" style="49" bestFit="1" customWidth="1"/>
    <col min="23" max="24" width="9.1796875" style="49"/>
    <col min="25" max="25" width="13.81640625" style="49" customWidth="1"/>
    <col min="26" max="16384" width="9.1796875" style="49"/>
  </cols>
  <sheetData>
    <row r="1" spans="1:25">
      <c r="A1" s="16" t="s">
        <v>554</v>
      </c>
      <c r="B1" s="19"/>
      <c r="C1" s="19"/>
      <c r="D1" s="19"/>
      <c r="E1" s="19"/>
      <c r="F1" s="19"/>
      <c r="G1" s="19"/>
      <c r="H1" s="19"/>
      <c r="I1" s="19"/>
      <c r="J1" s="19"/>
      <c r="K1" s="19"/>
      <c r="L1" s="25"/>
      <c r="M1" s="25"/>
    </row>
    <row r="2" spans="1:25" ht="15" customHeight="1">
      <c r="A2" s="25"/>
      <c r="B2" s="25"/>
      <c r="C2" s="25"/>
      <c r="D2" s="25"/>
      <c r="E2" s="25"/>
      <c r="F2" s="25"/>
      <c r="G2" s="25"/>
      <c r="H2" s="25"/>
      <c r="I2" s="25"/>
      <c r="J2" s="25"/>
      <c r="K2" s="25"/>
      <c r="L2" s="25"/>
      <c r="M2" s="25"/>
      <c r="O2" s="75"/>
      <c r="P2" s="75"/>
      <c r="Q2" s="75"/>
      <c r="R2" s="75"/>
      <c r="S2" s="75"/>
      <c r="T2" s="75"/>
      <c r="U2" s="75"/>
      <c r="V2" s="75"/>
      <c r="W2" s="75"/>
      <c r="X2" s="75"/>
      <c r="Y2" s="75"/>
    </row>
    <row r="3" spans="1:25" ht="15" customHeight="1">
      <c r="A3" s="325" t="s">
        <v>186</v>
      </c>
      <c r="B3" s="326" t="s">
        <v>15</v>
      </c>
      <c r="C3" s="317" t="s">
        <v>185</v>
      </c>
      <c r="D3" s="317"/>
      <c r="E3" s="317"/>
      <c r="F3" s="317"/>
      <c r="G3" s="317"/>
      <c r="H3" s="317"/>
      <c r="I3" s="317"/>
      <c r="J3" s="317"/>
      <c r="K3" s="317"/>
      <c r="L3" s="317"/>
      <c r="M3" s="317"/>
      <c r="N3" s="317"/>
      <c r="O3" s="317"/>
      <c r="P3" s="317"/>
      <c r="Q3" s="317"/>
      <c r="R3" s="317"/>
      <c r="S3" s="317"/>
      <c r="T3" s="317"/>
      <c r="U3" s="317"/>
      <c r="V3" s="317"/>
      <c r="W3" s="75"/>
      <c r="X3" s="75"/>
      <c r="Y3" s="75"/>
    </row>
    <row r="4" spans="1:25" ht="15" customHeight="1">
      <c r="A4" s="325"/>
      <c r="B4" s="326"/>
      <c r="C4" s="12">
        <v>2001</v>
      </c>
      <c r="D4" s="12">
        <v>2002</v>
      </c>
      <c r="E4" s="12">
        <v>2003</v>
      </c>
      <c r="F4" s="73">
        <v>2004</v>
      </c>
      <c r="G4" s="12">
        <v>2005</v>
      </c>
      <c r="H4" s="73">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75"/>
      <c r="X4" s="46" t="s">
        <v>521</v>
      </c>
      <c r="Y4" s="75"/>
    </row>
    <row r="5" spans="1:25" ht="15" customHeight="1">
      <c r="A5" s="324" t="s">
        <v>36</v>
      </c>
      <c r="B5" s="178" t="s">
        <v>14</v>
      </c>
      <c r="C5" s="288" t="s">
        <v>41</v>
      </c>
      <c r="D5" s="288" t="s">
        <v>41</v>
      </c>
      <c r="E5" s="288" t="s">
        <v>41</v>
      </c>
      <c r="F5" s="288" t="s">
        <v>41</v>
      </c>
      <c r="G5" s="288">
        <v>4.0045766590389005E-2</v>
      </c>
      <c r="H5" s="288">
        <v>4.3532338308457708E-2</v>
      </c>
      <c r="I5" s="288">
        <v>4.562638508669014E-2</v>
      </c>
      <c r="J5" s="288">
        <v>4.6666666666666669E-2</v>
      </c>
      <c r="K5" s="288">
        <v>4.41361916771753E-2</v>
      </c>
      <c r="L5" s="288">
        <v>3.8010425716768034E-2</v>
      </c>
      <c r="M5" s="288">
        <v>3.731108469621406E-2</v>
      </c>
      <c r="N5" s="288">
        <v>3.6684208873131299E-2</v>
      </c>
      <c r="O5" s="288">
        <v>3.548165279178158E-2</v>
      </c>
      <c r="P5" s="288">
        <v>3.548165279178158E-2</v>
      </c>
      <c r="Q5" s="288">
        <v>2.9016867090312922E-2</v>
      </c>
      <c r="R5" s="288" t="s">
        <v>41</v>
      </c>
      <c r="S5" s="288" t="s">
        <v>41</v>
      </c>
      <c r="T5" s="288" t="s">
        <v>41</v>
      </c>
      <c r="U5" s="288" t="s">
        <v>41</v>
      </c>
      <c r="V5" s="288" t="s">
        <v>41</v>
      </c>
      <c r="W5" s="75"/>
      <c r="Y5" s="75"/>
    </row>
    <row r="6" spans="1:25" ht="15" customHeight="1">
      <c r="A6" s="324"/>
      <c r="B6" s="178" t="s">
        <v>13</v>
      </c>
      <c r="C6" s="288" t="s">
        <v>41</v>
      </c>
      <c r="D6" s="288" t="s">
        <v>41</v>
      </c>
      <c r="E6" s="288" t="s">
        <v>41</v>
      </c>
      <c r="F6" s="288" t="s">
        <v>41</v>
      </c>
      <c r="G6" s="288" t="s">
        <v>41</v>
      </c>
      <c r="H6" s="288" t="s">
        <v>41</v>
      </c>
      <c r="I6" s="288" t="s">
        <v>41</v>
      </c>
      <c r="J6" s="288" t="s">
        <v>41</v>
      </c>
      <c r="K6" s="288" t="s">
        <v>41</v>
      </c>
      <c r="L6" s="288" t="s">
        <v>41</v>
      </c>
      <c r="M6" s="288" t="s">
        <v>41</v>
      </c>
      <c r="N6" s="288">
        <v>19.12</v>
      </c>
      <c r="O6" s="288">
        <v>21.98</v>
      </c>
      <c r="P6" s="288">
        <v>21.98</v>
      </c>
      <c r="Q6" s="288">
        <v>21.98</v>
      </c>
      <c r="R6" s="288" t="s">
        <v>41</v>
      </c>
      <c r="S6" s="288" t="s">
        <v>41</v>
      </c>
      <c r="T6" s="288" t="s">
        <v>41</v>
      </c>
      <c r="U6" s="288" t="s">
        <v>41</v>
      </c>
      <c r="V6" s="288" t="s">
        <v>41</v>
      </c>
    </row>
    <row r="7" spans="1:25" ht="15" customHeight="1">
      <c r="A7" s="324"/>
      <c r="B7" s="178" t="s">
        <v>497</v>
      </c>
      <c r="C7" s="288" t="s">
        <v>41</v>
      </c>
      <c r="D7" s="288" t="s">
        <v>41</v>
      </c>
      <c r="E7" s="288" t="s">
        <v>41</v>
      </c>
      <c r="F7" s="288" t="s">
        <v>41</v>
      </c>
      <c r="G7" s="288" t="s">
        <v>41</v>
      </c>
      <c r="H7" s="288" t="s">
        <v>41</v>
      </c>
      <c r="I7" s="288" t="s">
        <v>41</v>
      </c>
      <c r="J7" s="288" t="s">
        <v>41</v>
      </c>
      <c r="K7" s="288" t="s">
        <v>41</v>
      </c>
      <c r="L7" s="288" t="s">
        <v>41</v>
      </c>
      <c r="M7" s="288" t="s">
        <v>41</v>
      </c>
      <c r="N7" s="288" t="s">
        <v>41</v>
      </c>
      <c r="O7" s="288" t="s">
        <v>41</v>
      </c>
      <c r="P7" s="288" t="s">
        <v>41</v>
      </c>
      <c r="Q7" s="288" t="s">
        <v>41</v>
      </c>
      <c r="R7" s="288" t="s">
        <v>41</v>
      </c>
      <c r="S7" s="288" t="s">
        <v>41</v>
      </c>
      <c r="T7" s="288" t="s">
        <v>41</v>
      </c>
      <c r="U7" s="288" t="s">
        <v>41</v>
      </c>
      <c r="V7" s="288" t="s">
        <v>41</v>
      </c>
    </row>
    <row r="8" spans="1:25" ht="15" customHeight="1">
      <c r="A8" s="324"/>
      <c r="B8" s="178" t="s">
        <v>37</v>
      </c>
      <c r="C8" s="288" t="s">
        <v>41</v>
      </c>
      <c r="D8" s="288" t="s">
        <v>41</v>
      </c>
      <c r="E8" s="288" t="s">
        <v>41</v>
      </c>
      <c r="F8" s="288" t="s">
        <v>41</v>
      </c>
      <c r="G8" s="288" t="s">
        <v>41</v>
      </c>
      <c r="H8" s="288" t="s">
        <v>41</v>
      </c>
      <c r="I8" s="288" t="s">
        <v>41</v>
      </c>
      <c r="J8" s="288" t="s">
        <v>41</v>
      </c>
      <c r="K8" s="288" t="s">
        <v>41</v>
      </c>
      <c r="L8" s="288" t="s">
        <v>41</v>
      </c>
      <c r="M8" s="288" t="s">
        <v>41</v>
      </c>
      <c r="N8" s="288" t="s">
        <v>41</v>
      </c>
      <c r="O8" s="288" t="s">
        <v>41</v>
      </c>
      <c r="P8" s="288" t="s">
        <v>41</v>
      </c>
      <c r="Q8" s="288">
        <f>87.26/1000</f>
        <v>8.7260000000000004E-2</v>
      </c>
      <c r="R8" s="288">
        <f>87.9/1000</f>
        <v>8.7900000000000006E-2</v>
      </c>
      <c r="S8" s="288">
        <f>86.11/1000</f>
        <v>8.6110000000000006E-2</v>
      </c>
      <c r="T8" s="288">
        <f>82.82/1000</f>
        <v>8.2819999999999991E-2</v>
      </c>
      <c r="U8" s="288">
        <f>80.07/1000</f>
        <v>8.0069999999999988E-2</v>
      </c>
      <c r="V8" s="288" t="s">
        <v>41</v>
      </c>
      <c r="X8" s="17"/>
    </row>
    <row r="9" spans="1:25" ht="15" customHeight="1">
      <c r="A9" s="324"/>
      <c r="B9" s="178" t="s">
        <v>496</v>
      </c>
      <c r="C9" s="288" t="s">
        <v>41</v>
      </c>
      <c r="D9" s="288" t="s">
        <v>41</v>
      </c>
      <c r="E9" s="288" t="s">
        <v>41</v>
      </c>
      <c r="F9" s="288" t="s">
        <v>41</v>
      </c>
      <c r="G9" s="288" t="s">
        <v>41</v>
      </c>
      <c r="H9" s="288">
        <v>0.06</v>
      </c>
      <c r="I9" s="288">
        <v>7.0000000000000007E-2</v>
      </c>
      <c r="J9" s="288">
        <v>0.06</v>
      </c>
      <c r="K9" s="288">
        <v>0.08</v>
      </c>
      <c r="L9" s="288">
        <v>0.1</v>
      </c>
      <c r="M9" s="288">
        <v>0.11</v>
      </c>
      <c r="N9" s="288">
        <v>0.11</v>
      </c>
      <c r="O9" s="288">
        <v>0.1</v>
      </c>
      <c r="P9" s="288">
        <v>0.09</v>
      </c>
      <c r="Q9" s="288">
        <v>0.09</v>
      </c>
      <c r="R9" s="288" t="s">
        <v>41</v>
      </c>
      <c r="S9" s="288" t="s">
        <v>41</v>
      </c>
      <c r="T9" s="288" t="s">
        <v>41</v>
      </c>
      <c r="U9" s="288" t="s">
        <v>41</v>
      </c>
      <c r="V9" s="288" t="s">
        <v>41</v>
      </c>
      <c r="W9" s="54" t="s">
        <v>16</v>
      </c>
    </row>
    <row r="10" spans="1:25" ht="15" customHeight="1">
      <c r="A10" s="324"/>
      <c r="B10" s="179" t="s">
        <v>236</v>
      </c>
      <c r="C10" s="288" t="s">
        <v>41</v>
      </c>
      <c r="D10" s="288" t="s">
        <v>41</v>
      </c>
      <c r="E10" s="288" t="s">
        <v>41</v>
      </c>
      <c r="F10" s="288" t="s">
        <v>41</v>
      </c>
      <c r="G10" s="288" t="s">
        <v>41</v>
      </c>
      <c r="H10" s="288" t="s">
        <v>41</v>
      </c>
      <c r="I10" s="288" t="s">
        <v>41</v>
      </c>
      <c r="J10" s="288" t="s">
        <v>41</v>
      </c>
      <c r="K10" s="288" t="s">
        <v>41</v>
      </c>
      <c r="L10" s="288" t="s">
        <v>41</v>
      </c>
      <c r="M10" s="288" t="s">
        <v>41</v>
      </c>
      <c r="N10" s="288" t="s">
        <v>41</v>
      </c>
      <c r="O10" s="288" t="s">
        <v>41</v>
      </c>
      <c r="P10" s="288" t="s">
        <v>41</v>
      </c>
      <c r="Q10" s="288" t="s">
        <v>41</v>
      </c>
      <c r="R10" s="288" t="s">
        <v>41</v>
      </c>
      <c r="S10" s="288" t="s">
        <v>41</v>
      </c>
      <c r="T10" s="288" t="s">
        <v>41</v>
      </c>
      <c r="U10" s="288" t="s">
        <v>41</v>
      </c>
      <c r="V10" s="288" t="s">
        <v>41</v>
      </c>
      <c r="X10" s="17"/>
    </row>
    <row r="11" spans="1:25" ht="15" customHeight="1">
      <c r="A11" s="324"/>
      <c r="B11" s="178" t="s">
        <v>11</v>
      </c>
      <c r="C11" s="288" t="s">
        <v>41</v>
      </c>
      <c r="D11" s="288" t="s">
        <v>41</v>
      </c>
      <c r="E11" s="288" t="s">
        <v>41</v>
      </c>
      <c r="F11" s="288">
        <v>0.36580000000000001</v>
      </c>
      <c r="G11" s="288">
        <v>0.43</v>
      </c>
      <c r="H11" s="288">
        <v>0.49</v>
      </c>
      <c r="I11" s="288">
        <v>0.49</v>
      </c>
      <c r="J11" s="288">
        <v>0.5675</v>
      </c>
      <c r="K11" s="288">
        <v>0.66800000000000004</v>
      </c>
      <c r="L11" s="288">
        <v>0.71919999999999995</v>
      </c>
      <c r="M11" s="288">
        <v>0.8397</v>
      </c>
      <c r="N11" s="288">
        <v>0.90329999999999999</v>
      </c>
      <c r="O11" s="288">
        <v>1.0345</v>
      </c>
      <c r="P11" s="288">
        <v>1.0694399999999999</v>
      </c>
      <c r="Q11" s="288">
        <v>9.2200000000000004E-2</v>
      </c>
      <c r="R11" s="288" t="s">
        <v>41</v>
      </c>
      <c r="S11" s="288" t="s">
        <v>41</v>
      </c>
      <c r="T11" s="288" t="s">
        <v>41</v>
      </c>
      <c r="U11" s="288" t="s">
        <v>41</v>
      </c>
      <c r="V11" s="288" t="s">
        <v>41</v>
      </c>
      <c r="W11" s="54" t="s">
        <v>16</v>
      </c>
    </row>
    <row r="12" spans="1:25" ht="15" customHeight="1">
      <c r="A12" s="324"/>
      <c r="B12" s="178" t="s">
        <v>10</v>
      </c>
      <c r="C12" s="288" t="s">
        <v>41</v>
      </c>
      <c r="D12" s="288" t="s">
        <v>41</v>
      </c>
      <c r="E12" s="288" t="s">
        <v>41</v>
      </c>
      <c r="F12" s="288" t="s">
        <v>41</v>
      </c>
      <c r="G12" s="288" t="s">
        <v>41</v>
      </c>
      <c r="H12" s="288" t="s">
        <v>41</v>
      </c>
      <c r="I12" s="288" t="s">
        <v>41</v>
      </c>
      <c r="J12" s="288" t="s">
        <v>41</v>
      </c>
      <c r="K12" s="288" t="s">
        <v>41</v>
      </c>
      <c r="L12" s="288" t="s">
        <v>41</v>
      </c>
      <c r="M12" s="288" t="s">
        <v>41</v>
      </c>
      <c r="N12" s="288" t="s">
        <v>41</v>
      </c>
      <c r="O12" s="288" t="s">
        <v>41</v>
      </c>
      <c r="P12" s="288">
        <v>0.16</v>
      </c>
      <c r="Q12" s="288" t="s">
        <v>41</v>
      </c>
      <c r="R12" s="288" t="s">
        <v>41</v>
      </c>
      <c r="S12" s="288" t="s">
        <v>41</v>
      </c>
      <c r="T12" s="288" t="s">
        <v>41</v>
      </c>
      <c r="U12" s="288" t="s">
        <v>41</v>
      </c>
      <c r="V12" s="288" t="s">
        <v>41</v>
      </c>
    </row>
    <row r="13" spans="1:25" ht="15" customHeight="1">
      <c r="A13" s="324"/>
      <c r="B13" s="178" t="s">
        <v>9</v>
      </c>
      <c r="C13" s="288" t="s">
        <v>41</v>
      </c>
      <c r="D13" s="288" t="s">
        <v>41</v>
      </c>
      <c r="E13" s="288" t="s">
        <v>41</v>
      </c>
      <c r="F13" s="288" t="s">
        <v>41</v>
      </c>
      <c r="G13" s="288" t="s">
        <v>41</v>
      </c>
      <c r="H13" s="288" t="s">
        <v>41</v>
      </c>
      <c r="I13" s="288" t="s">
        <v>41</v>
      </c>
      <c r="J13" s="288" t="s">
        <v>41</v>
      </c>
      <c r="K13" s="288" t="s">
        <v>41</v>
      </c>
      <c r="L13" s="288" t="s">
        <v>41</v>
      </c>
      <c r="M13" s="288" t="s">
        <v>41</v>
      </c>
      <c r="N13" s="288" t="s">
        <v>41</v>
      </c>
      <c r="O13" s="288" t="s">
        <v>41</v>
      </c>
      <c r="P13" s="288" t="s">
        <v>41</v>
      </c>
      <c r="Q13" s="288" t="s">
        <v>41</v>
      </c>
      <c r="R13" s="288" t="s">
        <v>41</v>
      </c>
      <c r="S13" s="288" t="s">
        <v>41</v>
      </c>
      <c r="T13" s="288" t="s">
        <v>41</v>
      </c>
      <c r="U13" s="288" t="s">
        <v>41</v>
      </c>
      <c r="V13" s="288" t="s">
        <v>41</v>
      </c>
    </row>
    <row r="14" spans="1:25" ht="15" customHeight="1">
      <c r="A14" s="324"/>
      <c r="B14" s="178" t="s">
        <v>8</v>
      </c>
      <c r="C14" s="241">
        <v>9.7007223942208454E-2</v>
      </c>
      <c r="D14" s="241">
        <v>0.10347129506008011</v>
      </c>
      <c r="E14" s="241">
        <v>0.11134601832276252</v>
      </c>
      <c r="F14" s="241">
        <v>0.1163963963963964</v>
      </c>
      <c r="G14" s="241">
        <v>0.11426616489907629</v>
      </c>
      <c r="H14" s="241">
        <v>0.11749598715890852</v>
      </c>
      <c r="I14" s="241">
        <v>0.12209116990755499</v>
      </c>
      <c r="J14" s="241">
        <v>0.16995169422798914</v>
      </c>
      <c r="K14" s="241">
        <v>0.15873015873015875</v>
      </c>
      <c r="L14" s="241">
        <v>0.16963418582065393</v>
      </c>
      <c r="M14" s="241">
        <v>0.19513043478260872</v>
      </c>
      <c r="N14" s="241">
        <v>0.19077848312729703</v>
      </c>
      <c r="O14" s="241">
        <v>0.18656838122574121</v>
      </c>
      <c r="P14" s="241">
        <v>0.188130777019303</v>
      </c>
      <c r="Q14" s="289">
        <v>0.16428449404931381</v>
      </c>
      <c r="R14" s="289">
        <v>0.16069096292827081</v>
      </c>
      <c r="S14" s="289">
        <v>0.16590311560127122</v>
      </c>
      <c r="T14" s="289">
        <v>0.17010800187853609</v>
      </c>
      <c r="U14" s="241">
        <v>0.16532489274682513</v>
      </c>
      <c r="V14" s="241">
        <v>0.15076563278914384</v>
      </c>
    </row>
    <row r="15" spans="1:25" ht="15" customHeight="1">
      <c r="A15" s="324"/>
      <c r="B15" s="178" t="s">
        <v>6</v>
      </c>
      <c r="C15" s="288">
        <v>8.5975212055758407E-2</v>
      </c>
      <c r="D15" s="288">
        <v>0.10086423214914834</v>
      </c>
      <c r="E15" s="288">
        <v>0.10309879776026724</v>
      </c>
      <c r="F15" s="288">
        <v>0.11403860206679962</v>
      </c>
      <c r="G15" s="288">
        <v>0.11327646714623374</v>
      </c>
      <c r="H15" s="288">
        <v>0.11590934866871702</v>
      </c>
      <c r="I15" s="288">
        <v>0.11928818199595853</v>
      </c>
      <c r="J15" s="288">
        <v>0.1286497293943259</v>
      </c>
      <c r="K15" s="288">
        <v>0.11670158541542885</v>
      </c>
      <c r="L15" s="288">
        <v>9.7182229535170708E-2</v>
      </c>
      <c r="M15" s="288">
        <v>0.11666666666666667</v>
      </c>
      <c r="N15" s="288">
        <v>0.105</v>
      </c>
      <c r="O15" s="288">
        <v>0.105</v>
      </c>
      <c r="P15" s="288" t="s">
        <v>41</v>
      </c>
      <c r="Q15" s="288" t="s">
        <v>41</v>
      </c>
      <c r="R15" s="288" t="s">
        <v>41</v>
      </c>
      <c r="S15" s="241">
        <v>6.63</v>
      </c>
      <c r="T15" s="241">
        <v>6.63</v>
      </c>
      <c r="U15" s="241">
        <v>6.63</v>
      </c>
      <c r="V15" s="241">
        <v>6.63</v>
      </c>
    </row>
    <row r="16" spans="1:25" ht="15" customHeight="1">
      <c r="A16" s="324"/>
      <c r="B16" s="178" t="s">
        <v>5</v>
      </c>
      <c r="C16" s="288" t="s">
        <v>41</v>
      </c>
      <c r="D16" s="288" t="s">
        <v>41</v>
      </c>
      <c r="E16" s="288" t="s">
        <v>41</v>
      </c>
      <c r="F16" s="288" t="s">
        <v>41</v>
      </c>
      <c r="G16" s="288" t="s">
        <v>41</v>
      </c>
      <c r="H16" s="288" t="s">
        <v>41</v>
      </c>
      <c r="I16" s="288" t="s">
        <v>41</v>
      </c>
      <c r="J16" s="288" t="s">
        <v>41</v>
      </c>
      <c r="K16" s="288" t="s">
        <v>41</v>
      </c>
      <c r="L16" s="288" t="s">
        <v>41</v>
      </c>
      <c r="M16" s="288" t="s">
        <v>41</v>
      </c>
      <c r="N16" s="288" t="s">
        <v>41</v>
      </c>
      <c r="O16" s="288" t="s">
        <v>41</v>
      </c>
      <c r="P16" s="288" t="s">
        <v>41</v>
      </c>
      <c r="Q16" s="241" t="s">
        <v>41</v>
      </c>
      <c r="R16" s="288" t="s">
        <v>41</v>
      </c>
      <c r="S16" s="288" t="s">
        <v>41</v>
      </c>
      <c r="T16" s="288" t="s">
        <v>41</v>
      </c>
      <c r="U16" s="288" t="s">
        <v>41</v>
      </c>
      <c r="V16" s="288" t="s">
        <v>41</v>
      </c>
    </row>
    <row r="17" spans="1:24" ht="15" customHeight="1">
      <c r="A17" s="324"/>
      <c r="B17" s="178" t="s">
        <v>4</v>
      </c>
      <c r="C17" s="288">
        <v>0.12</v>
      </c>
      <c r="D17" s="288">
        <v>0.13</v>
      </c>
      <c r="E17" s="288">
        <v>0.13</v>
      </c>
      <c r="F17" s="288">
        <v>0.13</v>
      </c>
      <c r="G17" s="288">
        <v>0.09</v>
      </c>
      <c r="H17" s="288">
        <v>0.09</v>
      </c>
      <c r="I17" s="288">
        <v>0.09</v>
      </c>
      <c r="J17" s="288">
        <v>0.05</v>
      </c>
      <c r="K17" s="288">
        <v>0.11</v>
      </c>
      <c r="L17" s="288">
        <v>0.11</v>
      </c>
      <c r="M17" s="288">
        <v>0.09</v>
      </c>
      <c r="N17" s="288">
        <v>0.13</v>
      </c>
      <c r="O17" s="288" t="s">
        <v>41</v>
      </c>
      <c r="P17" s="288" t="s">
        <v>41</v>
      </c>
      <c r="Q17" s="288" t="s">
        <v>41</v>
      </c>
      <c r="R17" s="288" t="s">
        <v>41</v>
      </c>
      <c r="S17" s="288" t="s">
        <v>41</v>
      </c>
      <c r="T17" s="288" t="s">
        <v>41</v>
      </c>
      <c r="U17" s="288" t="s">
        <v>41</v>
      </c>
      <c r="V17" s="288" t="s">
        <v>41</v>
      </c>
    </row>
    <row r="18" spans="1:24" ht="14.25" customHeight="1">
      <c r="A18" s="324"/>
      <c r="B18" s="178" t="s">
        <v>184</v>
      </c>
      <c r="C18" s="288" t="s">
        <v>41</v>
      </c>
      <c r="D18" s="288" t="s">
        <v>41</v>
      </c>
      <c r="E18" s="288" t="s">
        <v>41</v>
      </c>
      <c r="F18" s="288" t="s">
        <v>41</v>
      </c>
      <c r="G18" s="288" t="s">
        <v>41</v>
      </c>
      <c r="H18" s="288" t="s">
        <v>41</v>
      </c>
      <c r="I18" s="288" t="s">
        <v>41</v>
      </c>
      <c r="J18" s="288" t="s">
        <v>41</v>
      </c>
      <c r="K18" s="288" t="s">
        <v>41</v>
      </c>
      <c r="L18" s="288">
        <v>37.439567343148227</v>
      </c>
      <c r="M18" s="288">
        <v>42.332244143883308</v>
      </c>
      <c r="N18" s="288">
        <v>39.315853658536589</v>
      </c>
      <c r="O18" s="288" t="s">
        <v>41</v>
      </c>
      <c r="P18" s="288" t="s">
        <v>41</v>
      </c>
      <c r="Q18" s="288" t="s">
        <v>41</v>
      </c>
      <c r="R18" s="288" t="s">
        <v>41</v>
      </c>
      <c r="S18" s="288" t="s">
        <v>41</v>
      </c>
      <c r="T18" s="288" t="s">
        <v>41</v>
      </c>
      <c r="U18" s="288" t="s">
        <v>41</v>
      </c>
      <c r="V18" s="288" t="s">
        <v>41</v>
      </c>
      <c r="W18" s="20"/>
      <c r="X18" s="32"/>
    </row>
    <row r="19" spans="1:24">
      <c r="A19" s="324"/>
      <c r="B19" s="178" t="s">
        <v>183</v>
      </c>
      <c r="C19" s="288" t="s">
        <v>41</v>
      </c>
      <c r="D19" s="288" t="s">
        <v>41</v>
      </c>
      <c r="E19" s="288" t="s">
        <v>41</v>
      </c>
      <c r="F19" s="288" t="s">
        <v>41</v>
      </c>
      <c r="G19" s="288" t="s">
        <v>41</v>
      </c>
      <c r="H19" s="288" t="s">
        <v>41</v>
      </c>
      <c r="I19" s="288" t="s">
        <v>41</v>
      </c>
      <c r="J19" s="288" t="s">
        <v>41</v>
      </c>
      <c r="K19" s="288" t="s">
        <v>41</v>
      </c>
      <c r="L19" s="288">
        <v>8.0262762557701234E-2</v>
      </c>
      <c r="M19" s="288">
        <v>0.10934634845790077</v>
      </c>
      <c r="N19" s="288">
        <v>0.10929268292682928</v>
      </c>
      <c r="O19" s="288" t="s">
        <v>41</v>
      </c>
      <c r="P19" s="288" t="s">
        <v>41</v>
      </c>
      <c r="Q19" s="288" t="s">
        <v>41</v>
      </c>
      <c r="R19" s="288" t="s">
        <v>41</v>
      </c>
      <c r="S19" s="288" t="s">
        <v>41</v>
      </c>
      <c r="T19" s="288" t="s">
        <v>41</v>
      </c>
      <c r="U19" s="288" t="s">
        <v>41</v>
      </c>
      <c r="V19" s="288" t="s">
        <v>41</v>
      </c>
      <c r="W19" s="20"/>
      <c r="X19" s="32"/>
    </row>
    <row r="20" spans="1:24">
      <c r="A20" s="324"/>
      <c r="B20" s="178" t="s">
        <v>182</v>
      </c>
      <c r="C20" s="288" t="s">
        <v>41</v>
      </c>
      <c r="D20" s="288" t="s">
        <v>41</v>
      </c>
      <c r="E20" s="288" t="s">
        <v>41</v>
      </c>
      <c r="F20" s="288" t="s">
        <v>41</v>
      </c>
      <c r="G20" s="288" t="s">
        <v>41</v>
      </c>
      <c r="H20" s="288" t="s">
        <v>41</v>
      </c>
      <c r="I20" s="288" t="s">
        <v>41</v>
      </c>
      <c r="J20" s="288" t="s">
        <v>41</v>
      </c>
      <c r="K20" s="288" t="s">
        <v>41</v>
      </c>
      <c r="L20" s="288">
        <v>8.1587501024282319E-2</v>
      </c>
      <c r="M20" s="288">
        <v>0.11119383436048035</v>
      </c>
      <c r="N20" s="288">
        <v>0.11113414634146343</v>
      </c>
      <c r="O20" s="288" t="s">
        <v>41</v>
      </c>
      <c r="P20" s="288" t="s">
        <v>41</v>
      </c>
      <c r="Q20" s="288" t="s">
        <v>41</v>
      </c>
      <c r="R20" s="288" t="s">
        <v>41</v>
      </c>
      <c r="S20" s="288" t="s">
        <v>41</v>
      </c>
      <c r="T20" s="288" t="s">
        <v>41</v>
      </c>
      <c r="U20" s="288" t="s">
        <v>41</v>
      </c>
      <c r="V20" s="288" t="s">
        <v>41</v>
      </c>
      <c r="W20" s="20"/>
      <c r="X20" s="32"/>
    </row>
    <row r="21" spans="1:24">
      <c r="A21" s="324"/>
      <c r="B21" s="178" t="s">
        <v>181</v>
      </c>
      <c r="C21" s="288" t="s">
        <v>41</v>
      </c>
      <c r="D21" s="288" t="s">
        <v>41</v>
      </c>
      <c r="E21" s="288" t="s">
        <v>41</v>
      </c>
      <c r="F21" s="288" t="s">
        <v>41</v>
      </c>
      <c r="G21" s="288" t="s">
        <v>41</v>
      </c>
      <c r="H21" s="288" t="s">
        <v>41</v>
      </c>
      <c r="I21" s="288" t="s">
        <v>41</v>
      </c>
      <c r="J21" s="288" t="s">
        <v>41</v>
      </c>
      <c r="K21" s="288" t="s">
        <v>41</v>
      </c>
      <c r="L21" s="288">
        <v>8.295321078364426E-2</v>
      </c>
      <c r="M21" s="288">
        <v>0.11304132026305994</v>
      </c>
      <c r="N21" s="288">
        <v>0.11298780487804878</v>
      </c>
      <c r="O21" s="288" t="s">
        <v>41</v>
      </c>
      <c r="P21" s="288" t="s">
        <v>41</v>
      </c>
      <c r="Q21" s="288" t="s">
        <v>41</v>
      </c>
      <c r="R21" s="288" t="s">
        <v>41</v>
      </c>
      <c r="S21" s="288" t="s">
        <v>41</v>
      </c>
      <c r="T21" s="288" t="s">
        <v>41</v>
      </c>
      <c r="U21" s="288" t="s">
        <v>41</v>
      </c>
      <c r="V21" s="288" t="s">
        <v>41</v>
      </c>
      <c r="W21" s="20"/>
      <c r="X21" s="32"/>
    </row>
    <row r="22" spans="1:24">
      <c r="A22" s="324"/>
      <c r="B22" s="178" t="s">
        <v>180</v>
      </c>
      <c r="C22" s="288" t="s">
        <v>41</v>
      </c>
      <c r="D22" s="288" t="s">
        <v>41</v>
      </c>
      <c r="E22" s="288" t="s">
        <v>41</v>
      </c>
      <c r="F22" s="288" t="s">
        <v>41</v>
      </c>
      <c r="G22" s="288" t="s">
        <v>41</v>
      </c>
      <c r="H22" s="288" t="s">
        <v>41</v>
      </c>
      <c r="I22" s="288" t="s">
        <v>41</v>
      </c>
      <c r="J22" s="288" t="s">
        <v>41</v>
      </c>
      <c r="K22" s="288" t="s">
        <v>41</v>
      </c>
      <c r="L22" s="288">
        <v>8.4960804129906309E-2</v>
      </c>
      <c r="M22" s="288">
        <v>0.1157849747004729</v>
      </c>
      <c r="N22" s="288">
        <v>0.11573170731707318</v>
      </c>
      <c r="O22" s="288" t="s">
        <v>41</v>
      </c>
      <c r="P22" s="288" t="s">
        <v>41</v>
      </c>
      <c r="Q22" s="288" t="s">
        <v>41</v>
      </c>
      <c r="R22" s="288" t="s">
        <v>41</v>
      </c>
      <c r="S22" s="288" t="s">
        <v>41</v>
      </c>
      <c r="T22" s="288" t="s">
        <v>41</v>
      </c>
      <c r="U22" s="288" t="s">
        <v>41</v>
      </c>
      <c r="V22" s="288" t="s">
        <v>41</v>
      </c>
      <c r="W22" s="20"/>
      <c r="X22" s="32"/>
    </row>
    <row r="23" spans="1:24">
      <c r="A23" s="324"/>
      <c r="B23" s="178" t="s">
        <v>179</v>
      </c>
      <c r="C23" s="288" t="s">
        <v>41</v>
      </c>
      <c r="D23" s="288" t="s">
        <v>41</v>
      </c>
      <c r="E23" s="288" t="s">
        <v>41</v>
      </c>
      <c r="F23" s="288" t="s">
        <v>41</v>
      </c>
      <c r="G23" s="288" t="s">
        <v>41</v>
      </c>
      <c r="H23" s="288" t="s">
        <v>41</v>
      </c>
      <c r="I23" s="288" t="s">
        <v>41</v>
      </c>
      <c r="J23" s="288" t="s">
        <v>41</v>
      </c>
      <c r="K23" s="288" t="s">
        <v>41</v>
      </c>
      <c r="L23" s="288">
        <v>8.5971429351834133E-2</v>
      </c>
      <c r="M23" s="288">
        <v>0.11717748273152169</v>
      </c>
      <c r="N23" s="288">
        <v>0.11712195121951222</v>
      </c>
      <c r="O23" s="288" t="s">
        <v>41</v>
      </c>
      <c r="P23" s="288" t="s">
        <v>41</v>
      </c>
      <c r="Q23" s="288" t="s">
        <v>41</v>
      </c>
      <c r="R23" s="288" t="s">
        <v>41</v>
      </c>
      <c r="S23" s="288" t="s">
        <v>41</v>
      </c>
      <c r="T23" s="288" t="s">
        <v>41</v>
      </c>
      <c r="U23" s="288" t="s">
        <v>41</v>
      </c>
      <c r="V23" s="288" t="s">
        <v>41</v>
      </c>
      <c r="W23" s="20"/>
      <c r="X23" s="32"/>
    </row>
    <row r="24" spans="1:24" ht="15" customHeight="1">
      <c r="A24" s="324"/>
      <c r="B24" s="180" t="s">
        <v>30</v>
      </c>
      <c r="C24" s="288">
        <v>6.9659972615244179</v>
      </c>
      <c r="D24" s="288">
        <v>9.5764467333238521</v>
      </c>
      <c r="E24" s="288">
        <v>9.9268104776579342</v>
      </c>
      <c r="F24" s="288">
        <v>11.506363897898634</v>
      </c>
      <c r="G24" s="288">
        <v>14.147641190058927</v>
      </c>
      <c r="H24" s="288">
        <v>13.291379456174701</v>
      </c>
      <c r="I24" s="288">
        <v>14.633513327779045</v>
      </c>
      <c r="J24" s="288">
        <v>18.017910458156106</v>
      </c>
      <c r="K24" s="288">
        <v>17.459355117072693</v>
      </c>
      <c r="L24" s="288">
        <v>17.956422564757222</v>
      </c>
      <c r="M24" s="288" t="s">
        <v>41</v>
      </c>
      <c r="N24" s="288" t="s">
        <v>41</v>
      </c>
      <c r="O24" s="288" t="s">
        <v>41</v>
      </c>
      <c r="P24" s="288" t="s">
        <v>41</v>
      </c>
      <c r="Q24" s="288" t="s">
        <v>41</v>
      </c>
      <c r="R24" s="288" t="s">
        <v>41</v>
      </c>
      <c r="S24" s="288" t="s">
        <v>41</v>
      </c>
      <c r="T24" s="288" t="s">
        <v>41</v>
      </c>
      <c r="U24" s="288" t="s">
        <v>41</v>
      </c>
      <c r="V24" s="288" t="s">
        <v>41</v>
      </c>
    </row>
    <row r="25" spans="1:24" ht="15" customHeight="1">
      <c r="A25" s="324"/>
      <c r="B25" s="178" t="s">
        <v>1</v>
      </c>
      <c r="C25" s="288" t="s">
        <v>41</v>
      </c>
      <c r="D25" s="288" t="s">
        <v>41</v>
      </c>
      <c r="E25" s="288" t="s">
        <v>41</v>
      </c>
      <c r="F25" s="288" t="s">
        <v>41</v>
      </c>
      <c r="G25" s="288" t="s">
        <v>41</v>
      </c>
      <c r="H25" s="288" t="s">
        <v>41</v>
      </c>
      <c r="I25" s="288" t="s">
        <v>41</v>
      </c>
      <c r="J25" s="288" t="s">
        <v>41</v>
      </c>
      <c r="K25" s="288" t="s">
        <v>41</v>
      </c>
      <c r="L25" s="288">
        <v>24.253027826840398</v>
      </c>
      <c r="M25" s="288">
        <v>23.903237492453176</v>
      </c>
      <c r="N25" s="288">
        <v>22.557074606163464</v>
      </c>
      <c r="O25" s="288">
        <v>30.417436595782405</v>
      </c>
      <c r="P25" s="288">
        <v>33.130858668146054</v>
      </c>
      <c r="Q25" s="288">
        <v>23.679217319494331</v>
      </c>
      <c r="R25" s="288" t="s">
        <v>41</v>
      </c>
      <c r="S25" s="288" t="s">
        <v>41</v>
      </c>
      <c r="T25" s="288" t="s">
        <v>41</v>
      </c>
      <c r="U25" s="288" t="s">
        <v>41</v>
      </c>
      <c r="V25" s="288" t="s">
        <v>41</v>
      </c>
    </row>
    <row r="26" spans="1:24" ht="15" customHeight="1">
      <c r="A26" s="324"/>
      <c r="B26" s="178" t="s">
        <v>0</v>
      </c>
      <c r="C26" s="288">
        <v>11.633393829401088</v>
      </c>
      <c r="D26" s="288">
        <v>11.654545454545454</v>
      </c>
      <c r="E26" s="288">
        <v>4.962028943974782</v>
      </c>
      <c r="F26" s="288">
        <v>1.9768382425473987</v>
      </c>
      <c r="G26" s="288">
        <v>6.6453541360236059</v>
      </c>
      <c r="H26" s="288">
        <v>1.2002888775379993E-2</v>
      </c>
      <c r="I26" s="288">
        <v>2.1857275747508304E-2</v>
      </c>
      <c r="J26" s="288">
        <v>0.36259904502209589</v>
      </c>
      <c r="K26" s="288">
        <v>25.62</v>
      </c>
      <c r="L26" s="288">
        <v>25.62</v>
      </c>
      <c r="M26" s="288">
        <v>18.12</v>
      </c>
      <c r="N26" s="288">
        <v>16.12</v>
      </c>
      <c r="O26" s="288">
        <v>15.211762691571391</v>
      </c>
      <c r="P26" s="288">
        <v>15.211762691571391</v>
      </c>
      <c r="Q26" s="241" t="s">
        <v>39</v>
      </c>
      <c r="R26" s="241" t="s">
        <v>39</v>
      </c>
      <c r="S26" s="241" t="s">
        <v>39</v>
      </c>
      <c r="T26" s="241" t="s">
        <v>39</v>
      </c>
      <c r="U26" s="241">
        <v>1.9103999999999999E-2</v>
      </c>
      <c r="V26" s="241">
        <v>9.3410000000000007E-2</v>
      </c>
    </row>
    <row r="27" spans="1:24" ht="15" customHeight="1">
      <c r="A27" s="324" t="s">
        <v>178</v>
      </c>
      <c r="B27" s="181" t="s">
        <v>14</v>
      </c>
      <c r="C27" s="288" t="s">
        <v>41</v>
      </c>
      <c r="D27" s="288" t="s">
        <v>41</v>
      </c>
      <c r="E27" s="288" t="s">
        <v>41</v>
      </c>
      <c r="F27" s="288" t="s">
        <v>41</v>
      </c>
      <c r="G27" s="288">
        <v>5.0356792658757879E-2</v>
      </c>
      <c r="H27" s="288">
        <v>4.3441180269562028E-2</v>
      </c>
      <c r="I27" s="288">
        <v>5.7219087333883131E-2</v>
      </c>
      <c r="J27" s="288">
        <v>5.8494368255283605E-2</v>
      </c>
      <c r="K27" s="288">
        <v>5.5363786211900703E-2</v>
      </c>
      <c r="L27" s="288">
        <v>4.7743746292625774E-2</v>
      </c>
      <c r="M27" s="288">
        <v>4.6785076623854192E-2</v>
      </c>
      <c r="N27" s="288">
        <v>4.6004853163487139E-2</v>
      </c>
      <c r="O27" s="288">
        <v>4.5481836122397819E-2</v>
      </c>
      <c r="P27" s="288">
        <v>4.4663853746180739E-2</v>
      </c>
      <c r="Q27" s="288">
        <v>3.6478347199250534E-2</v>
      </c>
      <c r="R27" s="288" t="s">
        <v>41</v>
      </c>
      <c r="S27" s="288" t="s">
        <v>41</v>
      </c>
      <c r="T27" s="288" t="s">
        <v>41</v>
      </c>
      <c r="U27" s="288" t="s">
        <v>41</v>
      </c>
      <c r="V27" s="288" t="s">
        <v>41</v>
      </c>
    </row>
    <row r="28" spans="1:24" ht="15" customHeight="1">
      <c r="A28" s="324"/>
      <c r="B28" s="181" t="s">
        <v>13</v>
      </c>
      <c r="C28" s="288" t="s">
        <v>41</v>
      </c>
      <c r="D28" s="288" t="s">
        <v>41</v>
      </c>
      <c r="E28" s="288" t="s">
        <v>41</v>
      </c>
      <c r="F28" s="288" t="s">
        <v>41</v>
      </c>
      <c r="G28" s="288" t="s">
        <v>41</v>
      </c>
      <c r="H28" s="288" t="s">
        <v>41</v>
      </c>
      <c r="I28" s="288" t="s">
        <v>41</v>
      </c>
      <c r="J28" s="288" t="s">
        <v>41</v>
      </c>
      <c r="K28" s="288" t="s">
        <v>41</v>
      </c>
      <c r="L28" s="288" t="s">
        <v>41</v>
      </c>
      <c r="M28" s="288" t="s">
        <v>41</v>
      </c>
      <c r="N28" s="288" t="s">
        <v>41</v>
      </c>
      <c r="O28" s="288" t="s">
        <v>41</v>
      </c>
      <c r="P28" s="288" t="s">
        <v>41</v>
      </c>
      <c r="Q28" s="288" t="s">
        <v>41</v>
      </c>
      <c r="R28" s="288" t="s">
        <v>41</v>
      </c>
      <c r="S28" s="288" t="s">
        <v>41</v>
      </c>
      <c r="T28" s="288" t="s">
        <v>41</v>
      </c>
      <c r="U28" s="288" t="s">
        <v>41</v>
      </c>
      <c r="V28" s="288" t="s">
        <v>41</v>
      </c>
    </row>
    <row r="29" spans="1:24" ht="15" customHeight="1">
      <c r="A29" s="324"/>
      <c r="B29" s="181" t="s">
        <v>497</v>
      </c>
      <c r="C29" s="288" t="s">
        <v>41</v>
      </c>
      <c r="D29" s="288" t="s">
        <v>41</v>
      </c>
      <c r="E29" s="288" t="s">
        <v>41</v>
      </c>
      <c r="F29" s="288" t="s">
        <v>41</v>
      </c>
      <c r="G29" s="288" t="s">
        <v>41</v>
      </c>
      <c r="H29" s="288" t="s">
        <v>41</v>
      </c>
      <c r="I29" s="288" t="s">
        <v>41</v>
      </c>
      <c r="J29" s="288" t="s">
        <v>41</v>
      </c>
      <c r="K29" s="288" t="s">
        <v>41</v>
      </c>
      <c r="L29" s="288" t="s">
        <v>41</v>
      </c>
      <c r="M29" s="288" t="s">
        <v>41</v>
      </c>
      <c r="N29" s="288" t="s">
        <v>41</v>
      </c>
      <c r="O29" s="288" t="s">
        <v>41</v>
      </c>
      <c r="P29" s="288" t="s">
        <v>41</v>
      </c>
      <c r="Q29" s="288" t="s">
        <v>41</v>
      </c>
      <c r="R29" s="288" t="s">
        <v>41</v>
      </c>
      <c r="S29" s="288" t="s">
        <v>41</v>
      </c>
      <c r="T29" s="288" t="s">
        <v>41</v>
      </c>
      <c r="U29" s="288" t="s">
        <v>41</v>
      </c>
      <c r="V29" s="288" t="s">
        <v>41</v>
      </c>
    </row>
    <row r="30" spans="1:24" ht="15" customHeight="1">
      <c r="A30" s="324"/>
      <c r="B30" s="178" t="s">
        <v>37</v>
      </c>
      <c r="C30" s="288" t="s">
        <v>41</v>
      </c>
      <c r="D30" s="288" t="s">
        <v>41</v>
      </c>
      <c r="E30" s="288" t="s">
        <v>41</v>
      </c>
      <c r="F30" s="288" t="s">
        <v>41</v>
      </c>
      <c r="G30" s="288" t="s">
        <v>41</v>
      </c>
      <c r="H30" s="288" t="s">
        <v>41</v>
      </c>
      <c r="I30" s="288" t="s">
        <v>41</v>
      </c>
      <c r="J30" s="288" t="s">
        <v>41</v>
      </c>
      <c r="K30" s="288" t="s">
        <v>41</v>
      </c>
      <c r="L30" s="288" t="s">
        <v>41</v>
      </c>
      <c r="M30" s="288" t="s">
        <v>41</v>
      </c>
      <c r="N30" s="288" t="s">
        <v>41</v>
      </c>
      <c r="O30" s="288" t="s">
        <v>41</v>
      </c>
      <c r="P30" s="288" t="s">
        <v>41</v>
      </c>
      <c r="Q30" s="288" t="s">
        <v>41</v>
      </c>
      <c r="R30" s="288" t="s">
        <v>41</v>
      </c>
      <c r="S30" s="288" t="s">
        <v>41</v>
      </c>
      <c r="T30" s="288" t="s">
        <v>41</v>
      </c>
      <c r="U30" s="288" t="s">
        <v>41</v>
      </c>
      <c r="V30" s="288" t="s">
        <v>41</v>
      </c>
    </row>
    <row r="31" spans="1:24" ht="15" customHeight="1">
      <c r="A31" s="324"/>
      <c r="B31" s="181" t="s">
        <v>496</v>
      </c>
      <c r="C31" s="288" t="s">
        <v>41</v>
      </c>
      <c r="D31" s="288" t="s">
        <v>41</v>
      </c>
      <c r="E31" s="288" t="s">
        <v>41</v>
      </c>
      <c r="F31" s="288" t="s">
        <v>41</v>
      </c>
      <c r="G31" s="288" t="s">
        <v>41</v>
      </c>
      <c r="H31" s="288">
        <v>0.09</v>
      </c>
      <c r="I31" s="288">
        <v>0.09</v>
      </c>
      <c r="J31" s="288">
        <v>0.08</v>
      </c>
      <c r="K31" s="288">
        <v>0.11</v>
      </c>
      <c r="L31" s="288">
        <v>0.14000000000000001</v>
      </c>
      <c r="M31" s="288">
        <v>0.15</v>
      </c>
      <c r="N31" s="288">
        <v>0.15</v>
      </c>
      <c r="O31" s="288">
        <v>0.13</v>
      </c>
      <c r="P31" s="288">
        <v>0.13</v>
      </c>
      <c r="Q31" s="288">
        <v>0.12</v>
      </c>
      <c r="R31" s="288" t="s">
        <v>41</v>
      </c>
      <c r="S31" s="288" t="s">
        <v>41</v>
      </c>
      <c r="T31" s="288" t="s">
        <v>41</v>
      </c>
      <c r="U31" s="288" t="s">
        <v>41</v>
      </c>
      <c r="V31" s="288" t="s">
        <v>41</v>
      </c>
      <c r="W31" s="54" t="s">
        <v>16</v>
      </c>
    </row>
    <row r="32" spans="1:24">
      <c r="A32" s="324"/>
      <c r="B32" s="327" t="s">
        <v>11</v>
      </c>
      <c r="C32" s="288" t="s">
        <v>41</v>
      </c>
      <c r="D32" s="288" t="s">
        <v>41</v>
      </c>
      <c r="E32" s="288" t="s">
        <v>41</v>
      </c>
      <c r="F32" s="288">
        <v>0.16600000000000001</v>
      </c>
      <c r="G32" s="288">
        <v>8.1900000000000001E-2</v>
      </c>
      <c r="H32" s="288">
        <v>8.1900000000000001E-2</v>
      </c>
      <c r="I32" s="288">
        <v>8.1900000000000001E-2</v>
      </c>
      <c r="J32" s="288">
        <v>9.3399999999999997E-2</v>
      </c>
      <c r="K32" s="288">
        <v>0.12540000000000001</v>
      </c>
      <c r="L32" s="288">
        <v>0.13800000000000001</v>
      </c>
      <c r="M32" s="288">
        <v>0.16120000000000001</v>
      </c>
      <c r="N32" s="288">
        <v>0.1724</v>
      </c>
      <c r="O32" s="288">
        <v>0.19439999999999999</v>
      </c>
      <c r="P32" s="288">
        <v>0.20061000000000001</v>
      </c>
      <c r="Q32" s="288">
        <v>1.6299999999999999E-2</v>
      </c>
      <c r="R32" s="288" t="s">
        <v>41</v>
      </c>
      <c r="S32" s="288" t="s">
        <v>41</v>
      </c>
      <c r="T32" s="288" t="s">
        <v>41</v>
      </c>
      <c r="U32" s="288" t="s">
        <v>41</v>
      </c>
      <c r="V32" s="288" t="s">
        <v>41</v>
      </c>
      <c r="W32" s="54" t="s">
        <v>16</v>
      </c>
    </row>
    <row r="33" spans="1:23">
      <c r="A33" s="324"/>
      <c r="B33" s="327"/>
      <c r="C33" s="288" t="s">
        <v>41</v>
      </c>
      <c r="D33" s="288" t="s">
        <v>41</v>
      </c>
      <c r="E33" s="288" t="s">
        <v>41</v>
      </c>
      <c r="F33" s="288">
        <v>0.155</v>
      </c>
      <c r="G33" s="288">
        <v>7.3999999999999996E-2</v>
      </c>
      <c r="H33" s="288">
        <v>7.3999999999999996E-2</v>
      </c>
      <c r="I33" s="288">
        <v>7.3999999999999996E-2</v>
      </c>
      <c r="J33" s="288">
        <v>8.48E-2</v>
      </c>
      <c r="K33" s="288">
        <v>0.11600000000000001</v>
      </c>
      <c r="L33" s="288">
        <v>0.128</v>
      </c>
      <c r="M33" s="288">
        <v>0.14960000000000001</v>
      </c>
      <c r="N33" s="288">
        <v>0.15989999999999999</v>
      </c>
      <c r="O33" s="288">
        <v>0.18010000000000001</v>
      </c>
      <c r="P33" s="288">
        <v>0.18568000000000001</v>
      </c>
      <c r="Q33" s="288">
        <v>1.7500000000000002E-2</v>
      </c>
      <c r="R33" s="288" t="s">
        <v>41</v>
      </c>
      <c r="S33" s="288" t="s">
        <v>41</v>
      </c>
      <c r="T33" s="288" t="s">
        <v>41</v>
      </c>
      <c r="U33" s="288" t="s">
        <v>41</v>
      </c>
      <c r="V33" s="288" t="s">
        <v>41</v>
      </c>
      <c r="W33" s="54" t="s">
        <v>16</v>
      </c>
    </row>
    <row r="34" spans="1:23" ht="15" customHeight="1">
      <c r="A34" s="324"/>
      <c r="B34" s="327"/>
      <c r="C34" s="288" t="s">
        <v>41</v>
      </c>
      <c r="D34" s="288" t="s">
        <v>41</v>
      </c>
      <c r="E34" s="288" t="s">
        <v>41</v>
      </c>
      <c r="F34" s="288" t="s">
        <v>41</v>
      </c>
      <c r="G34" s="288" t="s">
        <v>41</v>
      </c>
      <c r="H34" s="288" t="s">
        <v>41</v>
      </c>
      <c r="I34" s="288" t="s">
        <v>41</v>
      </c>
      <c r="J34" s="288" t="s">
        <v>41</v>
      </c>
      <c r="K34" s="288" t="s">
        <v>41</v>
      </c>
      <c r="L34" s="288" t="s">
        <v>41</v>
      </c>
      <c r="M34" s="288" t="s">
        <v>41</v>
      </c>
      <c r="N34" s="288" t="s">
        <v>41</v>
      </c>
      <c r="O34" s="288" t="s">
        <v>41</v>
      </c>
      <c r="P34" s="288" t="s">
        <v>41</v>
      </c>
      <c r="Q34" s="288">
        <v>0.1036</v>
      </c>
      <c r="R34" s="288" t="s">
        <v>41</v>
      </c>
      <c r="S34" s="288" t="s">
        <v>41</v>
      </c>
      <c r="T34" s="288" t="s">
        <v>41</v>
      </c>
      <c r="U34" s="288" t="s">
        <v>41</v>
      </c>
      <c r="V34" s="288" t="s">
        <v>41</v>
      </c>
      <c r="W34" s="49" t="s">
        <v>16</v>
      </c>
    </row>
    <row r="35" spans="1:23" ht="15" customHeight="1">
      <c r="A35" s="324"/>
      <c r="B35" s="181" t="s">
        <v>10</v>
      </c>
      <c r="C35" s="288" t="s">
        <v>41</v>
      </c>
      <c r="D35" s="288" t="s">
        <v>41</v>
      </c>
      <c r="E35" s="288" t="s">
        <v>41</v>
      </c>
      <c r="F35" s="288" t="s">
        <v>41</v>
      </c>
      <c r="G35" s="288" t="s">
        <v>41</v>
      </c>
      <c r="H35" s="288" t="s">
        <v>41</v>
      </c>
      <c r="I35" s="288" t="s">
        <v>41</v>
      </c>
      <c r="J35" s="288" t="s">
        <v>41</v>
      </c>
      <c r="K35" s="288" t="s">
        <v>41</v>
      </c>
      <c r="L35" s="288" t="s">
        <v>41</v>
      </c>
      <c r="M35" s="288" t="s">
        <v>41</v>
      </c>
      <c r="N35" s="288" t="s">
        <v>41</v>
      </c>
      <c r="O35" s="288" t="s">
        <v>41</v>
      </c>
      <c r="P35" s="288" t="s">
        <v>41</v>
      </c>
      <c r="Q35" s="288" t="s">
        <v>41</v>
      </c>
      <c r="R35" s="288" t="s">
        <v>41</v>
      </c>
      <c r="S35" s="288" t="s">
        <v>41</v>
      </c>
      <c r="T35" s="288" t="s">
        <v>41</v>
      </c>
      <c r="U35" s="288" t="s">
        <v>41</v>
      </c>
      <c r="V35" s="288" t="s">
        <v>41</v>
      </c>
    </row>
    <row r="36" spans="1:23" ht="15" customHeight="1">
      <c r="A36" s="324"/>
      <c r="B36" s="181" t="s">
        <v>9</v>
      </c>
      <c r="C36" s="288" t="s">
        <v>41</v>
      </c>
      <c r="D36" s="288" t="s">
        <v>41</v>
      </c>
      <c r="E36" s="288" t="s">
        <v>41</v>
      </c>
      <c r="F36" s="288" t="s">
        <v>41</v>
      </c>
      <c r="G36" s="288" t="s">
        <v>41</v>
      </c>
      <c r="H36" s="288" t="s">
        <v>41</v>
      </c>
      <c r="I36" s="288" t="s">
        <v>41</v>
      </c>
      <c r="J36" s="288" t="s">
        <v>41</v>
      </c>
      <c r="K36" s="288" t="s">
        <v>41</v>
      </c>
      <c r="L36" s="288" t="s">
        <v>41</v>
      </c>
      <c r="M36" s="288" t="s">
        <v>41</v>
      </c>
      <c r="N36" s="288" t="s">
        <v>41</v>
      </c>
      <c r="O36" s="288" t="s">
        <v>41</v>
      </c>
      <c r="P36" s="288" t="s">
        <v>41</v>
      </c>
      <c r="Q36" s="288" t="s">
        <v>41</v>
      </c>
      <c r="R36" s="288" t="s">
        <v>41</v>
      </c>
      <c r="S36" s="288" t="s">
        <v>41</v>
      </c>
      <c r="T36" s="288" t="s">
        <v>41</v>
      </c>
      <c r="U36" s="288" t="s">
        <v>41</v>
      </c>
      <c r="V36" s="288" t="s">
        <v>41</v>
      </c>
    </row>
    <row r="37" spans="1:23" ht="15" customHeight="1">
      <c r="A37" s="324"/>
      <c r="B37" s="181" t="s">
        <v>8</v>
      </c>
      <c r="C37" s="241">
        <v>0.11695906432748537</v>
      </c>
      <c r="D37" s="241">
        <v>0.13417890520694256</v>
      </c>
      <c r="E37" s="241">
        <v>0.14164904862579281</v>
      </c>
      <c r="F37" s="241">
        <v>0.14594594594594593</v>
      </c>
      <c r="G37" s="241">
        <v>0.14231953472459802</v>
      </c>
      <c r="H37" s="241">
        <v>0.15345104333868381</v>
      </c>
      <c r="I37" s="241">
        <v>0.16034427797258527</v>
      </c>
      <c r="J37" s="241">
        <v>0.23271393815450794</v>
      </c>
      <c r="K37" s="289">
        <v>0.21477098400175326</v>
      </c>
      <c r="L37" s="289">
        <v>0.22790547102622208</v>
      </c>
      <c r="M37" s="289">
        <v>0.25739130434782609</v>
      </c>
      <c r="N37" s="289">
        <v>0.24858002004677582</v>
      </c>
      <c r="O37" s="289">
        <v>0.24071235200104374</v>
      </c>
      <c r="P37" s="289">
        <v>0.24006271025900641</v>
      </c>
      <c r="Q37" s="289">
        <v>0.20898582085302658</v>
      </c>
      <c r="R37" s="289">
        <v>0.20476938678706733</v>
      </c>
      <c r="S37" s="289">
        <v>0.21046981043350182</v>
      </c>
      <c r="T37" s="289">
        <v>0.21461130013247326</v>
      </c>
      <c r="U37" s="289">
        <v>0.20626971150122325</v>
      </c>
      <c r="V37" s="241">
        <v>0.19420657783008358</v>
      </c>
    </row>
    <row r="38" spans="1:23" ht="15" customHeight="1">
      <c r="A38" s="324"/>
      <c r="B38" s="181" t="s">
        <v>6</v>
      </c>
      <c r="C38" s="288">
        <v>0.12714619876603683</v>
      </c>
      <c r="D38" s="288">
        <v>0.10074450199029519</v>
      </c>
      <c r="E38" s="288">
        <v>0.10008412243049114</v>
      </c>
      <c r="F38" s="288">
        <v>0.10239545381322383</v>
      </c>
      <c r="G38" s="288">
        <v>0.11220130909049558</v>
      </c>
      <c r="H38" s="288">
        <v>0.11712807689237645</v>
      </c>
      <c r="I38" s="288">
        <v>0.11517952981899018</v>
      </c>
      <c r="J38" s="288">
        <v>0.11475286384267819</v>
      </c>
      <c r="K38" s="288">
        <v>0.12137086312596272</v>
      </c>
      <c r="L38" s="288">
        <v>0.11151479342529062</v>
      </c>
      <c r="M38" s="288">
        <v>0.13740740740740739</v>
      </c>
      <c r="N38" s="288">
        <v>0.12366666666666666</v>
      </c>
      <c r="O38" s="288">
        <v>0.12366666666666666</v>
      </c>
      <c r="P38" s="288" t="s">
        <v>41</v>
      </c>
      <c r="Q38" s="288" t="s">
        <v>41</v>
      </c>
      <c r="R38" s="288" t="s">
        <v>41</v>
      </c>
      <c r="S38" s="241">
        <v>6.35</v>
      </c>
      <c r="T38" s="241">
        <v>6.35</v>
      </c>
      <c r="U38" s="241">
        <v>6.35</v>
      </c>
      <c r="V38" s="241">
        <v>6.35</v>
      </c>
    </row>
    <row r="39" spans="1:23" ht="15" customHeight="1">
      <c r="A39" s="324"/>
      <c r="B39" s="181" t="s">
        <v>5</v>
      </c>
      <c r="C39" s="288">
        <v>0.11683848797250858</v>
      </c>
      <c r="D39" s="288">
        <v>0.13399999999999998</v>
      </c>
      <c r="E39" s="288">
        <v>0.14154929577464789</v>
      </c>
      <c r="F39" s="288">
        <v>0.14568345323741005</v>
      </c>
      <c r="G39" s="288">
        <v>0.14246575342465753</v>
      </c>
      <c r="H39" s="288">
        <v>0.15320512820512822</v>
      </c>
      <c r="I39" s="288">
        <v>0.16019108280254779</v>
      </c>
      <c r="J39" s="288">
        <v>0.23239436619718309</v>
      </c>
      <c r="K39" s="288">
        <v>0.21661442006269593</v>
      </c>
      <c r="L39" s="288">
        <v>0.22402071867918419</v>
      </c>
      <c r="M39" s="288" t="s">
        <v>41</v>
      </c>
      <c r="N39" s="288" t="s">
        <v>41</v>
      </c>
      <c r="O39" s="288" t="s">
        <v>41</v>
      </c>
      <c r="P39" s="288" t="s">
        <v>41</v>
      </c>
      <c r="Q39" s="241" t="s">
        <v>41</v>
      </c>
      <c r="R39" s="288" t="s">
        <v>41</v>
      </c>
      <c r="S39" s="288" t="s">
        <v>41</v>
      </c>
      <c r="T39" s="288" t="s">
        <v>41</v>
      </c>
      <c r="U39" s="288" t="s">
        <v>41</v>
      </c>
      <c r="V39" s="288" t="s">
        <v>41</v>
      </c>
    </row>
    <row r="40" spans="1:23" ht="15" customHeight="1">
      <c r="A40" s="324"/>
      <c r="B40" s="181" t="s">
        <v>4</v>
      </c>
      <c r="C40" s="288">
        <v>0.12</v>
      </c>
      <c r="D40" s="288">
        <v>0.13</v>
      </c>
      <c r="E40" s="288">
        <v>0.13</v>
      </c>
      <c r="F40" s="288">
        <v>0.13</v>
      </c>
      <c r="G40" s="288">
        <v>0.09</v>
      </c>
      <c r="H40" s="288">
        <v>0.09</v>
      </c>
      <c r="I40" s="288">
        <v>0.09</v>
      </c>
      <c r="J40" s="288">
        <v>0.05</v>
      </c>
      <c r="K40" s="288">
        <v>0.11</v>
      </c>
      <c r="L40" s="288">
        <v>0.11</v>
      </c>
      <c r="M40" s="288">
        <v>0.09</v>
      </c>
      <c r="N40" s="288">
        <v>0.13</v>
      </c>
      <c r="O40" s="288" t="s">
        <v>41</v>
      </c>
      <c r="P40" s="288" t="s">
        <v>41</v>
      </c>
      <c r="Q40" s="288" t="s">
        <v>41</v>
      </c>
      <c r="R40" s="288" t="s">
        <v>41</v>
      </c>
      <c r="S40" s="288" t="s">
        <v>41</v>
      </c>
      <c r="T40" s="288" t="s">
        <v>41</v>
      </c>
      <c r="U40" s="288" t="s">
        <v>41</v>
      </c>
      <c r="V40" s="288" t="s">
        <v>41</v>
      </c>
    </row>
    <row r="41" spans="1:23">
      <c r="A41" s="324"/>
      <c r="B41" s="181" t="s">
        <v>177</v>
      </c>
      <c r="C41" s="288" t="s">
        <v>41</v>
      </c>
      <c r="D41" s="288" t="s">
        <v>41</v>
      </c>
      <c r="E41" s="288" t="s">
        <v>41</v>
      </c>
      <c r="F41" s="288" t="s">
        <v>41</v>
      </c>
      <c r="G41" s="288" t="s">
        <v>41</v>
      </c>
      <c r="H41" s="288" t="s">
        <v>41</v>
      </c>
      <c r="I41" s="288" t="s">
        <v>41</v>
      </c>
      <c r="J41" s="288" t="s">
        <v>41</v>
      </c>
      <c r="K41" s="288" t="s">
        <v>41</v>
      </c>
      <c r="L41" s="288">
        <v>46.707273770178361</v>
      </c>
      <c r="M41" s="288">
        <v>58.857591926210858</v>
      </c>
      <c r="N41" s="288">
        <v>58.287804878048782</v>
      </c>
      <c r="O41" s="288" t="s">
        <v>41</v>
      </c>
      <c r="P41" s="288" t="s">
        <v>41</v>
      </c>
      <c r="Q41" s="288" t="s">
        <v>41</v>
      </c>
      <c r="R41" s="288" t="s">
        <v>41</v>
      </c>
      <c r="S41" s="288" t="s">
        <v>41</v>
      </c>
      <c r="T41" s="288" t="s">
        <v>41</v>
      </c>
      <c r="U41" s="288" t="s">
        <v>41</v>
      </c>
      <c r="V41" s="288" t="s">
        <v>41</v>
      </c>
    </row>
    <row r="42" spans="1:23">
      <c r="A42" s="324"/>
      <c r="B42" s="181" t="s">
        <v>177</v>
      </c>
      <c r="C42" s="288" t="s">
        <v>41</v>
      </c>
      <c r="D42" s="288" t="s">
        <v>41</v>
      </c>
      <c r="E42" s="288" t="s">
        <v>41</v>
      </c>
      <c r="F42" s="288" t="s">
        <v>41</v>
      </c>
      <c r="G42" s="288" t="s">
        <v>41</v>
      </c>
      <c r="H42" s="288" t="s">
        <v>41</v>
      </c>
      <c r="I42" s="288" t="s">
        <v>41</v>
      </c>
      <c r="J42" s="288" t="s">
        <v>41</v>
      </c>
      <c r="K42" s="288" t="s">
        <v>41</v>
      </c>
      <c r="L42" s="288">
        <v>59.786676135587662</v>
      </c>
      <c r="M42" s="288">
        <v>71.210930498683325</v>
      </c>
      <c r="N42" s="288">
        <v>70.520731707317083</v>
      </c>
      <c r="O42" s="288" t="s">
        <v>41</v>
      </c>
      <c r="P42" s="288" t="s">
        <v>41</v>
      </c>
      <c r="Q42" s="288" t="s">
        <v>41</v>
      </c>
      <c r="R42" s="288" t="s">
        <v>41</v>
      </c>
      <c r="S42" s="288" t="s">
        <v>41</v>
      </c>
      <c r="T42" s="288" t="s">
        <v>41</v>
      </c>
      <c r="U42" s="288" t="s">
        <v>41</v>
      </c>
      <c r="V42" s="288" t="s">
        <v>41</v>
      </c>
    </row>
    <row r="43" spans="1:23">
      <c r="A43" s="324"/>
      <c r="B43" s="181" t="s">
        <v>177</v>
      </c>
      <c r="C43" s="288" t="s">
        <v>41</v>
      </c>
      <c r="D43" s="288" t="s">
        <v>41</v>
      </c>
      <c r="E43" s="288" t="s">
        <v>41</v>
      </c>
      <c r="F43" s="288" t="s">
        <v>41</v>
      </c>
      <c r="G43" s="288" t="s">
        <v>41</v>
      </c>
      <c r="H43" s="288" t="s">
        <v>41</v>
      </c>
      <c r="I43" s="288" t="s">
        <v>41</v>
      </c>
      <c r="J43" s="288" t="s">
        <v>41</v>
      </c>
      <c r="K43" s="288" t="s">
        <v>41</v>
      </c>
      <c r="L43" s="288">
        <v>80.302368140722734</v>
      </c>
      <c r="M43" s="288">
        <v>95.655650687292322</v>
      </c>
      <c r="N43" s="288">
        <v>94.729268292682931</v>
      </c>
      <c r="O43" s="288" t="s">
        <v>41</v>
      </c>
      <c r="P43" s="288" t="s">
        <v>41</v>
      </c>
      <c r="Q43" s="288" t="s">
        <v>41</v>
      </c>
      <c r="R43" s="288" t="s">
        <v>41</v>
      </c>
      <c r="S43" s="288" t="s">
        <v>41</v>
      </c>
      <c r="T43" s="288" t="s">
        <v>41</v>
      </c>
      <c r="U43" s="288" t="s">
        <v>41</v>
      </c>
      <c r="V43" s="288" t="s">
        <v>41</v>
      </c>
    </row>
    <row r="44" spans="1:23" ht="14.25" customHeight="1">
      <c r="A44" s="324"/>
      <c r="B44" s="181" t="s">
        <v>177</v>
      </c>
      <c r="C44" s="288" t="s">
        <v>41</v>
      </c>
      <c r="D44" s="288" t="s">
        <v>41</v>
      </c>
      <c r="E44" s="288" t="s">
        <v>41</v>
      </c>
      <c r="F44" s="288" t="s">
        <v>41</v>
      </c>
      <c r="G44" s="288" t="s">
        <v>41</v>
      </c>
      <c r="H44" s="288" t="s">
        <v>41</v>
      </c>
      <c r="I44" s="288" t="s">
        <v>41</v>
      </c>
      <c r="J44" s="288" t="s">
        <v>41</v>
      </c>
      <c r="K44" s="288" t="s">
        <v>41</v>
      </c>
      <c r="L44" s="288">
        <v>118.71158941301795</v>
      </c>
      <c r="M44" s="288">
        <v>141.40160758847941</v>
      </c>
      <c r="N44" s="288">
        <v>140.03170731707317</v>
      </c>
      <c r="O44" s="288" t="s">
        <v>41</v>
      </c>
      <c r="P44" s="288" t="s">
        <v>41</v>
      </c>
      <c r="Q44" s="288" t="s">
        <v>41</v>
      </c>
      <c r="R44" s="288" t="s">
        <v>41</v>
      </c>
      <c r="S44" s="288" t="s">
        <v>41</v>
      </c>
      <c r="T44" s="288" t="s">
        <v>41</v>
      </c>
      <c r="U44" s="288" t="s">
        <v>41</v>
      </c>
      <c r="V44" s="288" t="s">
        <v>41</v>
      </c>
      <c r="W44" s="20"/>
    </row>
    <row r="45" spans="1:23">
      <c r="A45" s="324"/>
      <c r="B45" s="181" t="s">
        <v>176</v>
      </c>
      <c r="C45" s="288" t="s">
        <v>41</v>
      </c>
      <c r="D45" s="288" t="s">
        <v>41</v>
      </c>
      <c r="E45" s="288" t="s">
        <v>41</v>
      </c>
      <c r="F45" s="288" t="s">
        <v>41</v>
      </c>
      <c r="G45" s="288" t="s">
        <v>41</v>
      </c>
      <c r="H45" s="288" t="s">
        <v>41</v>
      </c>
      <c r="I45" s="288" t="s">
        <v>41</v>
      </c>
      <c r="J45" s="288" t="s">
        <v>41</v>
      </c>
      <c r="K45" s="288" t="s">
        <v>41</v>
      </c>
      <c r="L45" s="288">
        <v>0.11368168036928791</v>
      </c>
      <c r="M45" s="288">
        <v>0.14669589554811047</v>
      </c>
      <c r="N45" s="288">
        <v>0.14528048780487807</v>
      </c>
      <c r="O45" s="288" t="s">
        <v>41</v>
      </c>
      <c r="P45" s="288" t="s">
        <v>41</v>
      </c>
      <c r="Q45" s="288" t="s">
        <v>41</v>
      </c>
      <c r="R45" s="288" t="s">
        <v>41</v>
      </c>
      <c r="S45" s="288" t="s">
        <v>41</v>
      </c>
      <c r="T45" s="288" t="s">
        <v>41</v>
      </c>
      <c r="U45" s="288" t="s">
        <v>41</v>
      </c>
      <c r="V45" s="288" t="s">
        <v>41</v>
      </c>
      <c r="W45" s="20"/>
    </row>
    <row r="46" spans="1:23">
      <c r="A46" s="324"/>
      <c r="B46" s="181" t="s">
        <v>175</v>
      </c>
      <c r="C46" s="288" t="s">
        <v>41</v>
      </c>
      <c r="D46" s="288" t="s">
        <v>41</v>
      </c>
      <c r="E46" s="288" t="s">
        <v>41</v>
      </c>
      <c r="F46" s="288" t="s">
        <v>41</v>
      </c>
      <c r="G46" s="288" t="s">
        <v>41</v>
      </c>
      <c r="H46" s="288" t="s">
        <v>41</v>
      </c>
      <c r="I46" s="288" t="s">
        <v>41</v>
      </c>
      <c r="J46" s="288" t="s">
        <v>41</v>
      </c>
      <c r="K46" s="288" t="s">
        <v>41</v>
      </c>
      <c r="L46" s="288">
        <v>0.11919914779711015</v>
      </c>
      <c r="M46" s="288">
        <v>0.15353435082930056</v>
      </c>
      <c r="N46" s="288">
        <v>0.15204878048780487</v>
      </c>
      <c r="O46" s="288" t="s">
        <v>41</v>
      </c>
      <c r="P46" s="288" t="s">
        <v>41</v>
      </c>
      <c r="Q46" s="288" t="s">
        <v>41</v>
      </c>
      <c r="R46" s="288" t="s">
        <v>41</v>
      </c>
      <c r="S46" s="288" t="s">
        <v>41</v>
      </c>
      <c r="T46" s="288" t="s">
        <v>41</v>
      </c>
      <c r="U46" s="288" t="s">
        <v>41</v>
      </c>
      <c r="V46" s="288" t="s">
        <v>41</v>
      </c>
      <c r="W46" s="20"/>
    </row>
    <row r="47" spans="1:23">
      <c r="A47" s="324"/>
      <c r="B47" s="181" t="s">
        <v>174</v>
      </c>
      <c r="C47" s="288" t="s">
        <v>41</v>
      </c>
      <c r="D47" s="288" t="s">
        <v>41</v>
      </c>
      <c r="E47" s="288" t="s">
        <v>41</v>
      </c>
      <c r="F47" s="288" t="s">
        <v>41</v>
      </c>
      <c r="G47" s="288" t="s">
        <v>41</v>
      </c>
      <c r="H47" s="288" t="s">
        <v>41</v>
      </c>
      <c r="I47" s="288" t="s">
        <v>41</v>
      </c>
      <c r="J47" s="288" t="s">
        <v>41</v>
      </c>
      <c r="K47" s="288" t="s">
        <v>41</v>
      </c>
      <c r="L47" s="288">
        <v>0.11446013493212422</v>
      </c>
      <c r="M47" s="288">
        <v>0.15720174821800334</v>
      </c>
      <c r="N47" s="288">
        <v>0.15568292682926829</v>
      </c>
      <c r="O47" s="288" t="s">
        <v>41</v>
      </c>
      <c r="P47" s="288" t="s">
        <v>41</v>
      </c>
      <c r="Q47" s="288" t="s">
        <v>41</v>
      </c>
      <c r="R47" s="288" t="s">
        <v>41</v>
      </c>
      <c r="S47" s="288" t="s">
        <v>41</v>
      </c>
      <c r="T47" s="288" t="s">
        <v>41</v>
      </c>
      <c r="U47" s="288" t="s">
        <v>41</v>
      </c>
      <c r="V47" s="288" t="s">
        <v>41</v>
      </c>
      <c r="W47" s="20"/>
    </row>
    <row r="48" spans="1:23">
      <c r="A48" s="324"/>
      <c r="B48" s="181" t="s">
        <v>173</v>
      </c>
      <c r="C48" s="288" t="s">
        <v>41</v>
      </c>
      <c r="D48" s="288" t="s">
        <v>41</v>
      </c>
      <c r="E48" s="288" t="s">
        <v>41</v>
      </c>
      <c r="F48" s="288" t="s">
        <v>41</v>
      </c>
      <c r="G48" s="288" t="s">
        <v>41</v>
      </c>
      <c r="H48" s="288" t="s">
        <v>41</v>
      </c>
      <c r="I48" s="288" t="s">
        <v>41</v>
      </c>
      <c r="J48" s="288" t="s">
        <v>41</v>
      </c>
      <c r="K48" s="288" t="s">
        <v>41</v>
      </c>
      <c r="L48" s="288">
        <v>0.12348747644150665</v>
      </c>
      <c r="M48" s="288">
        <v>0.15935255270160345</v>
      </c>
      <c r="N48" s="288">
        <v>0.15780487804878052</v>
      </c>
      <c r="O48" s="288" t="s">
        <v>41</v>
      </c>
      <c r="P48" s="288" t="s">
        <v>41</v>
      </c>
      <c r="Q48" s="288" t="s">
        <v>41</v>
      </c>
      <c r="R48" s="288" t="s">
        <v>41</v>
      </c>
      <c r="S48" s="288" t="s">
        <v>41</v>
      </c>
      <c r="T48" s="288" t="s">
        <v>41</v>
      </c>
      <c r="U48" s="288" t="s">
        <v>41</v>
      </c>
      <c r="V48" s="288" t="s">
        <v>41</v>
      </c>
      <c r="W48" s="20"/>
    </row>
    <row r="49" spans="1:23">
      <c r="A49" s="324"/>
      <c r="B49" s="181" t="s">
        <v>172</v>
      </c>
      <c r="C49" s="288" t="s">
        <v>41</v>
      </c>
      <c r="D49" s="288" t="s">
        <v>41</v>
      </c>
      <c r="E49" s="288" t="s">
        <v>41</v>
      </c>
      <c r="F49" s="288" t="s">
        <v>41</v>
      </c>
      <c r="G49" s="288" t="s">
        <v>41</v>
      </c>
      <c r="H49" s="288" t="s">
        <v>41</v>
      </c>
      <c r="I49" s="288" t="s">
        <v>41</v>
      </c>
      <c r="J49" s="288" t="s">
        <v>41</v>
      </c>
      <c r="K49" s="288" t="s">
        <v>41</v>
      </c>
      <c r="L49" s="288">
        <v>0.12434787358990466</v>
      </c>
      <c r="M49" s="288">
        <v>0.16045552935985991</v>
      </c>
      <c r="N49" s="288">
        <v>0.15890243902439025</v>
      </c>
      <c r="O49" s="288" t="s">
        <v>41</v>
      </c>
      <c r="P49" s="288" t="s">
        <v>41</v>
      </c>
      <c r="Q49" s="288" t="s">
        <v>41</v>
      </c>
      <c r="R49" s="288" t="s">
        <v>41</v>
      </c>
      <c r="S49" s="288" t="s">
        <v>41</v>
      </c>
      <c r="T49" s="288" t="s">
        <v>41</v>
      </c>
      <c r="U49" s="288" t="s">
        <v>41</v>
      </c>
      <c r="V49" s="288" t="s">
        <v>41</v>
      </c>
      <c r="W49" s="20"/>
    </row>
    <row r="50" spans="1:23">
      <c r="A50" s="324"/>
      <c r="B50" s="181" t="s">
        <v>171</v>
      </c>
      <c r="C50" s="288" t="s">
        <v>41</v>
      </c>
      <c r="D50" s="288" t="s">
        <v>41</v>
      </c>
      <c r="E50" s="288" t="s">
        <v>41</v>
      </c>
      <c r="F50" s="288" t="s">
        <v>41</v>
      </c>
      <c r="G50" s="288" t="s">
        <v>41</v>
      </c>
      <c r="H50" s="288" t="s">
        <v>41</v>
      </c>
      <c r="I50" s="288" t="s">
        <v>41</v>
      </c>
      <c r="J50" s="288" t="s">
        <v>41</v>
      </c>
      <c r="K50" s="288" t="s">
        <v>41</v>
      </c>
      <c r="L50" s="288">
        <v>0.18043757340689953</v>
      </c>
      <c r="M50" s="288">
        <v>0.23283837255794076</v>
      </c>
      <c r="N50" s="288">
        <v>0.23058536585365857</v>
      </c>
      <c r="O50" s="288" t="s">
        <v>41</v>
      </c>
      <c r="P50" s="288" t="s">
        <v>41</v>
      </c>
      <c r="Q50" s="288" t="s">
        <v>41</v>
      </c>
      <c r="R50" s="288" t="s">
        <v>41</v>
      </c>
      <c r="S50" s="288" t="s">
        <v>41</v>
      </c>
      <c r="T50" s="288" t="s">
        <v>41</v>
      </c>
      <c r="U50" s="288" t="s">
        <v>41</v>
      </c>
      <c r="V50" s="288" t="s">
        <v>41</v>
      </c>
    </row>
    <row r="51" spans="1:23">
      <c r="A51" s="324"/>
      <c r="B51" s="181" t="s">
        <v>170</v>
      </c>
      <c r="C51" s="288" t="s">
        <v>41</v>
      </c>
      <c r="D51" s="288" t="s">
        <v>41</v>
      </c>
      <c r="E51" s="288" t="s">
        <v>41</v>
      </c>
      <c r="F51" s="288" t="s">
        <v>41</v>
      </c>
      <c r="G51" s="288" t="s">
        <v>41</v>
      </c>
      <c r="H51" s="288" t="s">
        <v>41</v>
      </c>
      <c r="I51" s="288" t="s">
        <v>41</v>
      </c>
      <c r="J51" s="288" t="s">
        <v>41</v>
      </c>
      <c r="K51" s="288" t="s">
        <v>41</v>
      </c>
      <c r="L51" s="288">
        <v>0.18226762448444456</v>
      </c>
      <c r="M51" s="288">
        <v>0.23468585846052031</v>
      </c>
      <c r="N51" s="288">
        <v>0.23241463414634148</v>
      </c>
      <c r="O51" s="288" t="s">
        <v>41</v>
      </c>
      <c r="P51" s="288" t="s">
        <v>41</v>
      </c>
      <c r="Q51" s="288" t="s">
        <v>41</v>
      </c>
      <c r="R51" s="288" t="s">
        <v>41</v>
      </c>
      <c r="S51" s="288" t="s">
        <v>41</v>
      </c>
      <c r="T51" s="288" t="s">
        <v>41</v>
      </c>
      <c r="U51" s="288" t="s">
        <v>41</v>
      </c>
      <c r="V51" s="288" t="s">
        <v>41</v>
      </c>
    </row>
    <row r="52" spans="1:23">
      <c r="A52" s="324"/>
      <c r="B52" s="181" t="s">
        <v>169</v>
      </c>
      <c r="C52" s="288" t="s">
        <v>41</v>
      </c>
      <c r="D52" s="288" t="s">
        <v>41</v>
      </c>
      <c r="E52" s="288" t="s">
        <v>41</v>
      </c>
      <c r="F52" s="288" t="s">
        <v>41</v>
      </c>
      <c r="G52" s="288" t="s">
        <v>41</v>
      </c>
      <c r="H52" s="288" t="s">
        <v>41</v>
      </c>
      <c r="I52" s="288" t="s">
        <v>41</v>
      </c>
      <c r="J52" s="288" t="s">
        <v>41</v>
      </c>
      <c r="K52" s="288" t="s">
        <v>41</v>
      </c>
      <c r="L52" s="288">
        <v>0.18591406954194092</v>
      </c>
      <c r="M52" s="288">
        <v>0.23989742317078216</v>
      </c>
      <c r="N52" s="288">
        <v>0.23757317073170733</v>
      </c>
      <c r="O52" s="288" t="s">
        <v>41</v>
      </c>
      <c r="P52" s="288" t="s">
        <v>41</v>
      </c>
      <c r="Q52" s="288" t="s">
        <v>41</v>
      </c>
      <c r="R52" s="288" t="s">
        <v>41</v>
      </c>
      <c r="S52" s="288" t="s">
        <v>41</v>
      </c>
      <c r="T52" s="288" t="s">
        <v>41</v>
      </c>
      <c r="U52" s="288" t="s">
        <v>41</v>
      </c>
      <c r="V52" s="288" t="s">
        <v>41</v>
      </c>
    </row>
    <row r="53" spans="1:23">
      <c r="A53" s="324"/>
      <c r="B53" s="181" t="s">
        <v>168</v>
      </c>
      <c r="C53" s="288" t="s">
        <v>41</v>
      </c>
      <c r="D53" s="288" t="s">
        <v>41</v>
      </c>
      <c r="E53" s="288" t="s">
        <v>41</v>
      </c>
      <c r="F53" s="288" t="s">
        <v>41</v>
      </c>
      <c r="G53" s="288" t="s">
        <v>41</v>
      </c>
      <c r="H53" s="288" t="s">
        <v>41</v>
      </c>
      <c r="I53" s="288" t="s">
        <v>41</v>
      </c>
      <c r="J53" s="288" t="s">
        <v>41</v>
      </c>
      <c r="K53" s="288" t="s">
        <v>41</v>
      </c>
      <c r="L53" s="288">
        <v>0.18879571713419463</v>
      </c>
      <c r="M53" s="288">
        <v>0.24361996939239772</v>
      </c>
      <c r="N53" s="288">
        <v>0.24125609756097563</v>
      </c>
      <c r="O53" s="288" t="s">
        <v>41</v>
      </c>
      <c r="P53" s="288" t="s">
        <v>41</v>
      </c>
      <c r="Q53" s="288" t="s">
        <v>41</v>
      </c>
      <c r="R53" s="288" t="s">
        <v>41</v>
      </c>
      <c r="S53" s="288" t="s">
        <v>41</v>
      </c>
      <c r="T53" s="288" t="s">
        <v>41</v>
      </c>
      <c r="U53" s="288" t="s">
        <v>41</v>
      </c>
      <c r="V53" s="288" t="s">
        <v>41</v>
      </c>
    </row>
    <row r="54" spans="1:23">
      <c r="A54" s="324"/>
      <c r="B54" s="181" t="s">
        <v>167</v>
      </c>
      <c r="C54" s="288" t="s">
        <v>41</v>
      </c>
      <c r="D54" s="288" t="s">
        <v>41</v>
      </c>
      <c r="E54" s="288" t="s">
        <v>41</v>
      </c>
      <c r="F54" s="288" t="s">
        <v>41</v>
      </c>
      <c r="G54" s="288" t="s">
        <v>41</v>
      </c>
      <c r="H54" s="288" t="s">
        <v>41</v>
      </c>
      <c r="I54" s="288" t="s">
        <v>41</v>
      </c>
      <c r="J54" s="288" t="s">
        <v>41</v>
      </c>
      <c r="K54" s="288" t="s">
        <v>41</v>
      </c>
      <c r="L54" s="288">
        <v>0.19005217011280762</v>
      </c>
      <c r="M54" s="288">
        <v>0.24513656229750039</v>
      </c>
      <c r="N54" s="288">
        <v>0.24275609756097563</v>
      </c>
      <c r="O54" s="288" t="s">
        <v>41</v>
      </c>
      <c r="P54" s="288" t="s">
        <v>41</v>
      </c>
      <c r="Q54" s="288" t="s">
        <v>41</v>
      </c>
      <c r="R54" s="288" t="s">
        <v>41</v>
      </c>
      <c r="S54" s="288" t="s">
        <v>41</v>
      </c>
      <c r="T54" s="288" t="s">
        <v>41</v>
      </c>
      <c r="U54" s="288" t="s">
        <v>41</v>
      </c>
      <c r="V54" s="288" t="s">
        <v>41</v>
      </c>
    </row>
    <row r="55" spans="1:23" ht="15" customHeight="1">
      <c r="A55" s="324"/>
      <c r="B55" s="180" t="s">
        <v>30</v>
      </c>
      <c r="C55" s="288" t="s">
        <v>41</v>
      </c>
      <c r="D55" s="288" t="s">
        <v>41</v>
      </c>
      <c r="E55" s="288" t="s">
        <v>41</v>
      </c>
      <c r="F55" s="288" t="s">
        <v>41</v>
      </c>
      <c r="G55" s="288" t="s">
        <v>41</v>
      </c>
      <c r="H55" s="288" t="s">
        <v>41</v>
      </c>
      <c r="I55" s="288" t="s">
        <v>41</v>
      </c>
      <c r="J55" s="288" t="s">
        <v>41</v>
      </c>
      <c r="K55" s="288" t="s">
        <v>41</v>
      </c>
      <c r="L55" s="288" t="s">
        <v>41</v>
      </c>
      <c r="M55" s="288" t="s">
        <v>41</v>
      </c>
      <c r="N55" s="288" t="s">
        <v>41</v>
      </c>
      <c r="O55" s="288" t="s">
        <v>41</v>
      </c>
      <c r="P55" s="288" t="s">
        <v>41</v>
      </c>
      <c r="Q55" s="288" t="s">
        <v>41</v>
      </c>
      <c r="R55" s="288" t="s">
        <v>41</v>
      </c>
      <c r="S55" s="288" t="s">
        <v>41</v>
      </c>
      <c r="T55" s="288" t="s">
        <v>41</v>
      </c>
      <c r="U55" s="288" t="s">
        <v>41</v>
      </c>
      <c r="V55" s="288" t="s">
        <v>41</v>
      </c>
    </row>
    <row r="56" spans="1:23" ht="15" customHeight="1">
      <c r="A56" s="324"/>
      <c r="B56" s="181" t="s">
        <v>1</v>
      </c>
      <c r="C56" s="288" t="s">
        <v>41</v>
      </c>
      <c r="D56" s="288" t="s">
        <v>41</v>
      </c>
      <c r="E56" s="288" t="s">
        <v>41</v>
      </c>
      <c r="F56" s="288" t="s">
        <v>41</v>
      </c>
      <c r="G56" s="288" t="s">
        <v>41</v>
      </c>
      <c r="H56" s="288" t="s">
        <v>41</v>
      </c>
      <c r="I56" s="288" t="s">
        <v>41</v>
      </c>
      <c r="J56" s="288" t="s">
        <v>41</v>
      </c>
      <c r="K56" s="288" t="s">
        <v>41</v>
      </c>
      <c r="L56" s="288">
        <v>17.562537391849947</v>
      </c>
      <c r="M56" s="288">
        <v>17.30924094281092</v>
      </c>
      <c r="N56" s="288">
        <v>16.334433335497682</v>
      </c>
      <c r="O56" s="288">
        <v>20.030994831368901</v>
      </c>
      <c r="P56" s="288">
        <v>20.138365072794659</v>
      </c>
      <c r="Q56" s="288">
        <v>14.393249743222045</v>
      </c>
      <c r="R56" s="288" t="s">
        <v>41</v>
      </c>
      <c r="S56" s="288" t="s">
        <v>41</v>
      </c>
      <c r="T56" s="288" t="s">
        <v>41</v>
      </c>
      <c r="U56" s="288" t="s">
        <v>41</v>
      </c>
      <c r="V56" s="288" t="s">
        <v>41</v>
      </c>
    </row>
    <row r="57" spans="1:23" ht="15" customHeight="1">
      <c r="A57" s="324"/>
      <c r="B57" s="181" t="s">
        <v>0</v>
      </c>
      <c r="C57" s="288">
        <v>32.801814882032666</v>
      </c>
      <c r="D57" s="288">
        <v>32.861454545454549</v>
      </c>
      <c r="E57" s="288">
        <v>13.960008597220233</v>
      </c>
      <c r="F57" s="288">
        <v>6.5078698680134952</v>
      </c>
      <c r="G57" s="288">
        <v>15.995681245995724</v>
      </c>
      <c r="H57" s="288">
        <v>2.6819429512391791E-2</v>
      </c>
      <c r="I57" s="288">
        <v>6.4894684385382054E-2</v>
      </c>
      <c r="J57" s="288">
        <v>0.40707554610686714</v>
      </c>
      <c r="K57" s="288">
        <v>48.37</v>
      </c>
      <c r="L57" s="288">
        <v>48.37</v>
      </c>
      <c r="M57" s="288">
        <v>75.87</v>
      </c>
      <c r="N57" s="288">
        <v>78.650000000000006</v>
      </c>
      <c r="O57" s="288">
        <f>75</f>
        <v>75</v>
      </c>
      <c r="P57" s="288">
        <f>75</f>
        <v>75</v>
      </c>
      <c r="Q57" s="241" t="s">
        <v>39</v>
      </c>
      <c r="R57" s="241" t="s">
        <v>39</v>
      </c>
      <c r="S57" s="241" t="s">
        <v>39</v>
      </c>
      <c r="T57" s="241" t="s">
        <v>39</v>
      </c>
      <c r="U57" s="241">
        <v>3.0313E-2</v>
      </c>
      <c r="V57" s="241">
        <v>0.124699</v>
      </c>
    </row>
    <row r="58" spans="1:23" ht="15" customHeight="1">
      <c r="A58" s="324" t="s">
        <v>166</v>
      </c>
      <c r="B58" s="181" t="s">
        <v>14</v>
      </c>
      <c r="C58" s="288" t="s">
        <v>41</v>
      </c>
      <c r="D58" s="288" t="s">
        <v>41</v>
      </c>
      <c r="E58" s="288" t="s">
        <v>41</v>
      </c>
      <c r="F58" s="288" t="s">
        <v>41</v>
      </c>
      <c r="G58" s="288">
        <v>5.0356792658757879E-2</v>
      </c>
      <c r="H58" s="288">
        <v>5.4611769481735128E-2</v>
      </c>
      <c r="I58" s="288">
        <v>5.7219087333883131E-2</v>
      </c>
      <c r="J58" s="288">
        <v>5.8494368255283605E-2</v>
      </c>
      <c r="K58" s="288">
        <v>5.5363786211900703E-2</v>
      </c>
      <c r="L58" s="288">
        <v>4.7743746292625774E-2</v>
      </c>
      <c r="M58" s="288">
        <v>4.6785076623854192E-2</v>
      </c>
      <c r="N58" s="288">
        <v>4.6004853163487139E-2</v>
      </c>
      <c r="O58" s="288">
        <v>4.5481836122397819E-2</v>
      </c>
      <c r="P58" s="288">
        <v>4.4663853746180739E-2</v>
      </c>
      <c r="Q58" s="288">
        <v>3.6478347199250534E-2</v>
      </c>
      <c r="R58" s="288" t="s">
        <v>41</v>
      </c>
      <c r="S58" s="288" t="s">
        <v>41</v>
      </c>
      <c r="T58" s="288" t="s">
        <v>41</v>
      </c>
      <c r="U58" s="288" t="s">
        <v>41</v>
      </c>
      <c r="V58" s="288" t="s">
        <v>41</v>
      </c>
    </row>
    <row r="59" spans="1:23" ht="15" customHeight="1">
      <c r="A59" s="324"/>
      <c r="B59" s="181" t="s">
        <v>13</v>
      </c>
      <c r="C59" s="288" t="s">
        <v>41</v>
      </c>
      <c r="D59" s="288" t="s">
        <v>41</v>
      </c>
      <c r="E59" s="288" t="s">
        <v>41</v>
      </c>
      <c r="F59" s="288" t="s">
        <v>41</v>
      </c>
      <c r="G59" s="288" t="s">
        <v>41</v>
      </c>
      <c r="H59" s="288" t="s">
        <v>41</v>
      </c>
      <c r="I59" s="288" t="s">
        <v>41</v>
      </c>
      <c r="J59" s="288" t="s">
        <v>41</v>
      </c>
      <c r="K59" s="288" t="s">
        <v>41</v>
      </c>
      <c r="L59" s="288" t="s">
        <v>41</v>
      </c>
      <c r="M59" s="288" t="s">
        <v>41</v>
      </c>
      <c r="N59" s="288">
        <v>51.17</v>
      </c>
      <c r="O59" s="288">
        <v>66.53</v>
      </c>
      <c r="P59" s="288">
        <v>66.53</v>
      </c>
      <c r="Q59" s="288">
        <v>66.53</v>
      </c>
      <c r="R59" s="288" t="s">
        <v>41</v>
      </c>
      <c r="S59" s="288" t="s">
        <v>41</v>
      </c>
      <c r="T59" s="288" t="s">
        <v>41</v>
      </c>
      <c r="U59" s="288" t="s">
        <v>41</v>
      </c>
      <c r="V59" s="288" t="s">
        <v>41</v>
      </c>
    </row>
    <row r="60" spans="1:23" ht="15" customHeight="1">
      <c r="A60" s="324"/>
      <c r="B60" s="181" t="s">
        <v>497</v>
      </c>
      <c r="C60" s="288" t="s">
        <v>41</v>
      </c>
      <c r="D60" s="288" t="s">
        <v>41</v>
      </c>
      <c r="E60" s="288" t="s">
        <v>41</v>
      </c>
      <c r="F60" s="288" t="s">
        <v>41</v>
      </c>
      <c r="G60" s="288" t="s">
        <v>41</v>
      </c>
      <c r="H60" s="288" t="s">
        <v>41</v>
      </c>
      <c r="I60" s="288" t="s">
        <v>41</v>
      </c>
      <c r="J60" s="288" t="s">
        <v>41</v>
      </c>
      <c r="K60" s="288" t="s">
        <v>41</v>
      </c>
      <c r="L60" s="288" t="s">
        <v>41</v>
      </c>
      <c r="M60" s="288" t="s">
        <v>41</v>
      </c>
      <c r="N60" s="288" t="s">
        <v>41</v>
      </c>
      <c r="O60" s="288" t="s">
        <v>41</v>
      </c>
      <c r="P60" s="288" t="s">
        <v>41</v>
      </c>
      <c r="Q60" s="288" t="s">
        <v>41</v>
      </c>
      <c r="R60" s="288" t="s">
        <v>41</v>
      </c>
      <c r="S60" s="288" t="s">
        <v>41</v>
      </c>
      <c r="T60" s="288" t="s">
        <v>41</v>
      </c>
      <c r="U60" s="288" t="s">
        <v>41</v>
      </c>
      <c r="V60" s="288" t="s">
        <v>41</v>
      </c>
    </row>
    <row r="61" spans="1:23" ht="15" customHeight="1">
      <c r="A61" s="324"/>
      <c r="B61" s="178" t="s">
        <v>37</v>
      </c>
      <c r="C61" s="288" t="s">
        <v>41</v>
      </c>
      <c r="D61" s="288" t="s">
        <v>41</v>
      </c>
      <c r="E61" s="288" t="s">
        <v>41</v>
      </c>
      <c r="F61" s="288" t="s">
        <v>41</v>
      </c>
      <c r="G61" s="288" t="s">
        <v>41</v>
      </c>
      <c r="H61" s="288" t="s">
        <v>41</v>
      </c>
      <c r="I61" s="288" t="s">
        <v>41</v>
      </c>
      <c r="J61" s="288" t="s">
        <v>41</v>
      </c>
      <c r="K61" s="288" t="s">
        <v>41</v>
      </c>
      <c r="L61" s="288" t="s">
        <v>41</v>
      </c>
      <c r="M61" s="288" t="s">
        <v>41</v>
      </c>
      <c r="N61" s="288" t="s">
        <v>41</v>
      </c>
      <c r="O61" s="288" t="s">
        <v>41</v>
      </c>
      <c r="P61" s="288" t="s">
        <v>41</v>
      </c>
      <c r="Q61" s="288" t="s">
        <v>41</v>
      </c>
      <c r="R61" s="288" t="s">
        <v>41</v>
      </c>
      <c r="S61" s="288" t="s">
        <v>41</v>
      </c>
      <c r="T61" s="288" t="s">
        <v>41</v>
      </c>
      <c r="U61" s="288" t="s">
        <v>41</v>
      </c>
      <c r="V61" s="288" t="s">
        <v>41</v>
      </c>
    </row>
    <row r="62" spans="1:23" ht="15" customHeight="1">
      <c r="A62" s="324"/>
      <c r="B62" s="181" t="s">
        <v>496</v>
      </c>
      <c r="C62" s="288" t="s">
        <v>41</v>
      </c>
      <c r="D62" s="288" t="s">
        <v>41</v>
      </c>
      <c r="E62" s="288" t="s">
        <v>41</v>
      </c>
      <c r="F62" s="288" t="s">
        <v>41</v>
      </c>
      <c r="G62" s="288" t="s">
        <v>41</v>
      </c>
      <c r="H62" s="288">
        <v>2</v>
      </c>
      <c r="I62" s="288">
        <v>2.02</v>
      </c>
      <c r="J62" s="288">
        <v>1.98</v>
      </c>
      <c r="K62" s="288">
        <v>1.1599999999999999</v>
      </c>
      <c r="L62" s="288">
        <v>1.54</v>
      </c>
      <c r="M62" s="288">
        <v>1.65</v>
      </c>
      <c r="N62" s="288">
        <v>1.55</v>
      </c>
      <c r="O62" s="288">
        <v>1.41</v>
      </c>
      <c r="P62" s="288">
        <v>1.35</v>
      </c>
      <c r="Q62" s="288">
        <v>1.2</v>
      </c>
      <c r="R62" s="288" t="s">
        <v>41</v>
      </c>
      <c r="S62" s="288" t="s">
        <v>41</v>
      </c>
      <c r="T62" s="288" t="s">
        <v>41</v>
      </c>
      <c r="U62" s="288" t="s">
        <v>41</v>
      </c>
      <c r="V62" s="288" t="s">
        <v>41</v>
      </c>
      <c r="W62" s="54" t="s">
        <v>16</v>
      </c>
    </row>
    <row r="63" spans="1:23">
      <c r="A63" s="324"/>
      <c r="B63" s="181" t="s">
        <v>165</v>
      </c>
      <c r="C63" s="288" t="s">
        <v>41</v>
      </c>
      <c r="D63" s="288" t="s">
        <v>41</v>
      </c>
      <c r="E63" s="288" t="s">
        <v>41</v>
      </c>
      <c r="F63" s="288">
        <v>0.1</v>
      </c>
      <c r="G63" s="288">
        <v>8.1900000000000001E-2</v>
      </c>
      <c r="H63" s="288">
        <v>8.1900000000000001E-2</v>
      </c>
      <c r="I63" s="288">
        <v>8.1900000000000001E-2</v>
      </c>
      <c r="J63" s="288">
        <v>9.3399999999999997E-2</v>
      </c>
      <c r="K63" s="288">
        <v>0.12540000000000001</v>
      </c>
      <c r="L63" s="288">
        <v>0.13800000000000001</v>
      </c>
      <c r="M63" s="288">
        <v>0.16120000000000001</v>
      </c>
      <c r="N63" s="288">
        <v>0.1724</v>
      </c>
      <c r="O63" s="288">
        <v>0.19439999999999999</v>
      </c>
      <c r="P63" s="288">
        <v>2.0060999999999999E-2</v>
      </c>
      <c r="Q63" s="288">
        <v>1.7500000000000002E-2</v>
      </c>
      <c r="R63" s="288" t="s">
        <v>41</v>
      </c>
      <c r="S63" s="288" t="s">
        <v>41</v>
      </c>
      <c r="T63" s="288" t="s">
        <v>41</v>
      </c>
      <c r="U63" s="288" t="s">
        <v>41</v>
      </c>
      <c r="V63" s="288" t="s">
        <v>41</v>
      </c>
      <c r="W63" s="54" t="s">
        <v>16</v>
      </c>
    </row>
    <row r="64" spans="1:23" ht="15" customHeight="1">
      <c r="A64" s="324"/>
      <c r="B64" s="181" t="s">
        <v>10</v>
      </c>
      <c r="C64" s="288" t="s">
        <v>41</v>
      </c>
      <c r="D64" s="288" t="s">
        <v>41</v>
      </c>
      <c r="E64" s="288" t="s">
        <v>41</v>
      </c>
      <c r="F64" s="288" t="s">
        <v>41</v>
      </c>
      <c r="G64" s="288" t="s">
        <v>41</v>
      </c>
      <c r="H64" s="288" t="s">
        <v>41</v>
      </c>
      <c r="I64" s="288" t="s">
        <v>41</v>
      </c>
      <c r="J64" s="288" t="s">
        <v>41</v>
      </c>
      <c r="K64" s="288" t="s">
        <v>41</v>
      </c>
      <c r="L64" s="288" t="s">
        <v>41</v>
      </c>
      <c r="M64" s="288" t="s">
        <v>41</v>
      </c>
      <c r="N64" s="288" t="s">
        <v>41</v>
      </c>
      <c r="O64" s="288" t="s">
        <v>41</v>
      </c>
      <c r="P64" s="288" t="s">
        <v>41</v>
      </c>
      <c r="Q64" s="288" t="s">
        <v>41</v>
      </c>
      <c r="R64" s="288" t="s">
        <v>41</v>
      </c>
      <c r="S64" s="288" t="s">
        <v>41</v>
      </c>
      <c r="T64" s="288" t="s">
        <v>41</v>
      </c>
      <c r="U64" s="288" t="s">
        <v>41</v>
      </c>
      <c r="V64" s="288" t="s">
        <v>41</v>
      </c>
    </row>
    <row r="65" spans="1:25" ht="15" customHeight="1">
      <c r="A65" s="324"/>
      <c r="B65" s="181" t="s">
        <v>9</v>
      </c>
      <c r="C65" s="288" t="s">
        <v>41</v>
      </c>
      <c r="D65" s="288" t="s">
        <v>41</v>
      </c>
      <c r="E65" s="288" t="s">
        <v>41</v>
      </c>
      <c r="F65" s="288" t="s">
        <v>41</v>
      </c>
      <c r="G65" s="288" t="s">
        <v>41</v>
      </c>
      <c r="H65" s="288" t="s">
        <v>41</v>
      </c>
      <c r="I65" s="288" t="s">
        <v>41</v>
      </c>
      <c r="J65" s="288" t="s">
        <v>41</v>
      </c>
      <c r="K65" s="288" t="s">
        <v>41</v>
      </c>
      <c r="L65" s="288" t="s">
        <v>41</v>
      </c>
      <c r="M65" s="288" t="s">
        <v>41</v>
      </c>
      <c r="N65" s="288" t="s">
        <v>41</v>
      </c>
      <c r="O65" s="288" t="s">
        <v>41</v>
      </c>
      <c r="P65" s="288" t="s">
        <v>41</v>
      </c>
      <c r="Q65" s="288" t="s">
        <v>41</v>
      </c>
      <c r="R65" s="288" t="s">
        <v>41</v>
      </c>
      <c r="S65" s="288" t="s">
        <v>41</v>
      </c>
      <c r="T65" s="288" t="s">
        <v>41</v>
      </c>
      <c r="U65" s="288" t="s">
        <v>41</v>
      </c>
      <c r="V65" s="288" t="s">
        <v>41</v>
      </c>
    </row>
    <row r="66" spans="1:25" ht="15" customHeight="1">
      <c r="A66" s="324"/>
      <c r="B66" s="181" t="s">
        <v>8</v>
      </c>
      <c r="C66" s="288" t="s">
        <v>41</v>
      </c>
      <c r="D66" s="288" t="s">
        <v>41</v>
      </c>
      <c r="E66" s="288" t="s">
        <v>41</v>
      </c>
      <c r="F66" s="288" t="s">
        <v>41</v>
      </c>
      <c r="G66" s="288" t="s">
        <v>41</v>
      </c>
      <c r="H66" s="288" t="s">
        <v>41</v>
      </c>
      <c r="I66" s="288" t="s">
        <v>41</v>
      </c>
      <c r="J66" s="288" t="s">
        <v>41</v>
      </c>
      <c r="K66" s="288" t="s">
        <v>41</v>
      </c>
      <c r="L66" s="288" t="s">
        <v>41</v>
      </c>
      <c r="M66" s="288" t="s">
        <v>41</v>
      </c>
      <c r="N66" s="288" t="s">
        <v>41</v>
      </c>
      <c r="O66" s="288" t="s">
        <v>41</v>
      </c>
      <c r="P66" s="288" t="s">
        <v>41</v>
      </c>
      <c r="Q66" s="288" t="s">
        <v>41</v>
      </c>
      <c r="R66" s="288" t="s">
        <v>41</v>
      </c>
      <c r="S66" s="288" t="s">
        <v>41</v>
      </c>
      <c r="T66" s="288" t="s">
        <v>41</v>
      </c>
      <c r="U66" s="288" t="s">
        <v>41</v>
      </c>
      <c r="V66" s="288" t="s">
        <v>41</v>
      </c>
    </row>
    <row r="67" spans="1:25" ht="15" customHeight="1">
      <c r="A67" s="324"/>
      <c r="B67" s="181" t="s">
        <v>6</v>
      </c>
      <c r="C67" s="288">
        <v>0.12502545530598652</v>
      </c>
      <c r="D67" s="288">
        <v>9.9044226473635227E-2</v>
      </c>
      <c r="E67" s="288">
        <v>0.12657190310821598</v>
      </c>
      <c r="F67" s="288">
        <v>0.12947241063747381</v>
      </c>
      <c r="G67" s="288">
        <v>0.14187127869099481</v>
      </c>
      <c r="H67" s="288">
        <v>0.14810085705805925</v>
      </c>
      <c r="I67" s="288">
        <v>0.14563704565397001</v>
      </c>
      <c r="J67" s="288">
        <v>0.14509755419772949</v>
      </c>
      <c r="K67" s="288">
        <v>0.15346558509065245</v>
      </c>
      <c r="L67" s="288">
        <v>0.1410032241553256</v>
      </c>
      <c r="M67" s="288">
        <v>5.2889814814814819</v>
      </c>
      <c r="N67" s="288">
        <v>4.7600833333333332</v>
      </c>
      <c r="O67" s="288">
        <v>4.7600833333333332</v>
      </c>
      <c r="P67" s="288" t="s">
        <v>41</v>
      </c>
      <c r="Q67" s="288" t="s">
        <v>41</v>
      </c>
      <c r="R67" s="288" t="s">
        <v>41</v>
      </c>
      <c r="S67" s="241">
        <v>5.28</v>
      </c>
      <c r="T67" s="241">
        <v>5.28</v>
      </c>
      <c r="U67" s="241">
        <v>5.28</v>
      </c>
      <c r="V67" s="241">
        <v>5.28</v>
      </c>
    </row>
    <row r="68" spans="1:25" ht="15" customHeight="1">
      <c r="A68" s="324"/>
      <c r="B68" s="181" t="s">
        <v>5</v>
      </c>
      <c r="C68" s="288">
        <v>6.8041237113402056E-2</v>
      </c>
      <c r="D68" s="288">
        <v>7.0666666666666669E-2</v>
      </c>
      <c r="E68" s="288">
        <v>7.4999999999999997E-2</v>
      </c>
      <c r="F68" s="288">
        <v>7.805755395683453E-2</v>
      </c>
      <c r="G68" s="288">
        <v>7.4999999999999997E-2</v>
      </c>
      <c r="H68" s="288">
        <v>7.6602564102564108E-2</v>
      </c>
      <c r="I68" s="288">
        <v>7.9936305732484073E-2</v>
      </c>
      <c r="J68" s="288">
        <v>0.11267605633802819</v>
      </c>
      <c r="K68" s="288">
        <v>0.10313479623824452</v>
      </c>
      <c r="L68" s="288">
        <v>0.10650696018128844</v>
      </c>
      <c r="M68" s="288" t="s">
        <v>41</v>
      </c>
      <c r="N68" s="288" t="s">
        <v>41</v>
      </c>
      <c r="O68" s="288" t="s">
        <v>41</v>
      </c>
      <c r="P68" s="288" t="s">
        <v>41</v>
      </c>
      <c r="Q68" s="288" t="s">
        <v>41</v>
      </c>
      <c r="R68" s="288" t="s">
        <v>41</v>
      </c>
      <c r="S68" s="288" t="s">
        <v>41</v>
      </c>
      <c r="T68" s="288" t="s">
        <v>41</v>
      </c>
      <c r="U68" s="288" t="s">
        <v>41</v>
      </c>
      <c r="V68" s="288" t="s">
        <v>41</v>
      </c>
    </row>
    <row r="69" spans="1:25" ht="15" customHeight="1">
      <c r="A69" s="324"/>
      <c r="B69" s="181" t="s">
        <v>4</v>
      </c>
      <c r="C69" s="288" t="s">
        <v>41</v>
      </c>
      <c r="D69" s="288" t="s">
        <v>41</v>
      </c>
      <c r="E69" s="288" t="s">
        <v>41</v>
      </c>
      <c r="F69" s="288" t="s">
        <v>41</v>
      </c>
      <c r="G69" s="288" t="s">
        <v>41</v>
      </c>
      <c r="H69" s="288" t="s">
        <v>41</v>
      </c>
      <c r="I69" s="288" t="s">
        <v>41</v>
      </c>
      <c r="J69" s="288" t="s">
        <v>41</v>
      </c>
      <c r="K69" s="288" t="s">
        <v>41</v>
      </c>
      <c r="L69" s="288" t="s">
        <v>41</v>
      </c>
      <c r="M69" s="288" t="s">
        <v>41</v>
      </c>
      <c r="N69" s="288" t="s">
        <v>41</v>
      </c>
      <c r="O69" s="288" t="s">
        <v>41</v>
      </c>
      <c r="P69" s="288" t="s">
        <v>41</v>
      </c>
      <c r="Q69" s="288" t="s">
        <v>41</v>
      </c>
      <c r="R69" s="288" t="s">
        <v>41</v>
      </c>
      <c r="S69" s="288" t="s">
        <v>41</v>
      </c>
      <c r="T69" s="288" t="s">
        <v>41</v>
      </c>
      <c r="U69" s="288" t="s">
        <v>41</v>
      </c>
      <c r="V69" s="288" t="s">
        <v>41</v>
      </c>
    </row>
    <row r="70" spans="1:25" ht="14.25" customHeight="1">
      <c r="A70" s="324"/>
      <c r="B70" s="181" t="s">
        <v>164</v>
      </c>
      <c r="C70" s="288" t="s">
        <v>41</v>
      </c>
      <c r="D70" s="288" t="s">
        <v>41</v>
      </c>
      <c r="E70" s="288" t="s">
        <v>41</v>
      </c>
      <c r="F70" s="288" t="s">
        <v>41</v>
      </c>
      <c r="G70" s="288" t="s">
        <v>41</v>
      </c>
      <c r="H70" s="288" t="s">
        <v>41</v>
      </c>
      <c r="I70" s="288" t="s">
        <v>41</v>
      </c>
      <c r="J70" s="288" t="s">
        <v>41</v>
      </c>
      <c r="K70" s="288" t="s">
        <v>41</v>
      </c>
      <c r="L70" s="288">
        <v>287.38767037229246</v>
      </c>
      <c r="M70" s="288">
        <v>342.48803959686205</v>
      </c>
      <c r="N70" s="288">
        <v>339.29146341463417</v>
      </c>
      <c r="O70" s="288" t="s">
        <v>41</v>
      </c>
      <c r="P70" s="288" t="s">
        <v>41</v>
      </c>
      <c r="Q70" s="288" t="s">
        <v>41</v>
      </c>
      <c r="R70" s="288" t="s">
        <v>41</v>
      </c>
      <c r="S70" s="288" t="s">
        <v>41</v>
      </c>
      <c r="T70" s="288" t="s">
        <v>41</v>
      </c>
      <c r="U70" s="288" t="s">
        <v>41</v>
      </c>
      <c r="V70" s="288" t="s">
        <v>41</v>
      </c>
      <c r="W70" s="20"/>
      <c r="X70" s="20"/>
      <c r="Y70" s="20"/>
    </row>
    <row r="71" spans="1:25">
      <c r="A71" s="324"/>
      <c r="B71" s="181" t="s">
        <v>163</v>
      </c>
      <c r="C71" s="288" t="s">
        <v>41</v>
      </c>
      <c r="D71" s="288" t="s">
        <v>41</v>
      </c>
      <c r="E71" s="288" t="s">
        <v>41</v>
      </c>
      <c r="F71" s="288" t="s">
        <v>41</v>
      </c>
      <c r="G71" s="288" t="s">
        <v>41</v>
      </c>
      <c r="H71" s="288" t="s">
        <v>41</v>
      </c>
      <c r="I71" s="288" t="s">
        <v>41</v>
      </c>
      <c r="J71" s="288" t="s">
        <v>41</v>
      </c>
      <c r="K71" s="288" t="s">
        <v>41</v>
      </c>
      <c r="L71" s="288">
        <v>5.6431127256835377E-2</v>
      </c>
      <c r="M71" s="288">
        <v>7.3072203609491113E-2</v>
      </c>
      <c r="N71" s="288">
        <v>7.2390243902439033E-2</v>
      </c>
      <c r="O71" s="288" t="s">
        <v>41</v>
      </c>
      <c r="P71" s="288" t="s">
        <v>41</v>
      </c>
      <c r="Q71" s="288" t="s">
        <v>41</v>
      </c>
      <c r="R71" s="288" t="s">
        <v>41</v>
      </c>
      <c r="S71" s="288" t="s">
        <v>41</v>
      </c>
      <c r="T71" s="288" t="s">
        <v>41</v>
      </c>
      <c r="U71" s="288" t="s">
        <v>41</v>
      </c>
      <c r="V71" s="288" t="s">
        <v>41</v>
      </c>
      <c r="W71" s="20"/>
      <c r="X71" s="20"/>
      <c r="Y71" s="20"/>
    </row>
    <row r="72" spans="1:25">
      <c r="A72" s="324"/>
      <c r="B72" s="181" t="s">
        <v>162</v>
      </c>
      <c r="C72" s="288" t="s">
        <v>41</v>
      </c>
      <c r="D72" s="288" t="s">
        <v>41</v>
      </c>
      <c r="E72" s="288" t="s">
        <v>41</v>
      </c>
      <c r="F72" s="288" t="s">
        <v>41</v>
      </c>
      <c r="G72" s="288" t="s">
        <v>41</v>
      </c>
      <c r="H72" s="288" t="s">
        <v>41</v>
      </c>
      <c r="I72" s="288" t="s">
        <v>41</v>
      </c>
      <c r="J72" s="288" t="s">
        <v>41</v>
      </c>
      <c r="K72" s="288" t="s">
        <v>41</v>
      </c>
      <c r="L72" s="288">
        <v>8.3472180492201786E-2</v>
      </c>
      <c r="M72" s="288">
        <v>0.10807792530090583</v>
      </c>
      <c r="N72" s="288">
        <v>0.10707317073170733</v>
      </c>
      <c r="O72" s="288" t="s">
        <v>41</v>
      </c>
      <c r="P72" s="288" t="s">
        <v>41</v>
      </c>
      <c r="Q72" s="288" t="s">
        <v>41</v>
      </c>
      <c r="R72" s="288" t="s">
        <v>41</v>
      </c>
      <c r="S72" s="288" t="s">
        <v>41</v>
      </c>
      <c r="T72" s="288" t="s">
        <v>41</v>
      </c>
      <c r="U72" s="288" t="s">
        <v>41</v>
      </c>
      <c r="V72" s="288" t="s">
        <v>41</v>
      </c>
      <c r="W72" s="20"/>
      <c r="X72" s="20"/>
      <c r="Y72" s="20"/>
    </row>
    <row r="73" spans="1:25" ht="15" customHeight="1">
      <c r="A73" s="324"/>
      <c r="B73" s="180" t="s">
        <v>30</v>
      </c>
      <c r="C73" s="288" t="s">
        <v>41</v>
      </c>
      <c r="D73" s="288" t="s">
        <v>41</v>
      </c>
      <c r="E73" s="288" t="s">
        <v>41</v>
      </c>
      <c r="F73" s="288" t="s">
        <v>41</v>
      </c>
      <c r="G73" s="288" t="s">
        <v>41</v>
      </c>
      <c r="H73" s="288" t="s">
        <v>41</v>
      </c>
      <c r="I73" s="288" t="s">
        <v>41</v>
      </c>
      <c r="J73" s="288" t="s">
        <v>41</v>
      </c>
      <c r="K73" s="288" t="s">
        <v>41</v>
      </c>
      <c r="L73" s="288" t="s">
        <v>41</v>
      </c>
      <c r="M73" s="288" t="s">
        <v>41</v>
      </c>
      <c r="N73" s="288" t="s">
        <v>41</v>
      </c>
      <c r="O73" s="288" t="s">
        <v>41</v>
      </c>
      <c r="P73" s="288" t="s">
        <v>41</v>
      </c>
      <c r="Q73" s="288" t="s">
        <v>41</v>
      </c>
      <c r="R73" s="288" t="s">
        <v>41</v>
      </c>
      <c r="S73" s="288" t="s">
        <v>41</v>
      </c>
      <c r="T73" s="288" t="s">
        <v>41</v>
      </c>
      <c r="U73" s="288" t="s">
        <v>41</v>
      </c>
      <c r="V73" s="288" t="s">
        <v>41</v>
      </c>
    </row>
    <row r="74" spans="1:25" ht="15" customHeight="1">
      <c r="A74" s="324"/>
      <c r="B74" s="181" t="s">
        <v>1</v>
      </c>
      <c r="C74" s="288" t="s">
        <v>41</v>
      </c>
      <c r="D74" s="288" t="s">
        <v>41</v>
      </c>
      <c r="E74" s="288" t="s">
        <v>41</v>
      </c>
      <c r="F74" s="288" t="s">
        <v>41</v>
      </c>
      <c r="G74" s="288" t="s">
        <v>41</v>
      </c>
      <c r="H74" s="288" t="s">
        <v>41</v>
      </c>
      <c r="I74" s="288" t="s">
        <v>41</v>
      </c>
      <c r="J74" s="288" t="s">
        <v>41</v>
      </c>
      <c r="K74" s="288" t="s">
        <v>41</v>
      </c>
      <c r="L74" s="288">
        <v>50.17867826242842</v>
      </c>
      <c r="M74" s="288">
        <v>49.454974122316919</v>
      </c>
      <c r="N74" s="288">
        <v>46.66980952999338</v>
      </c>
      <c r="O74" s="288">
        <v>51.932208822067523</v>
      </c>
      <c r="P74" s="288">
        <v>55.218097780243419</v>
      </c>
      <c r="Q74" s="288">
        <v>39.465362199157219</v>
      </c>
      <c r="R74" s="288" t="s">
        <v>41</v>
      </c>
      <c r="S74" s="288" t="s">
        <v>41</v>
      </c>
      <c r="T74" s="288" t="s">
        <v>41</v>
      </c>
      <c r="U74" s="288" t="s">
        <v>41</v>
      </c>
      <c r="V74" s="288" t="s">
        <v>41</v>
      </c>
    </row>
    <row r="75" spans="1:25" ht="15" customHeight="1">
      <c r="A75" s="324"/>
      <c r="B75" s="181" t="s">
        <v>0</v>
      </c>
      <c r="C75" s="288" t="s">
        <v>41</v>
      </c>
      <c r="D75" s="288" t="s">
        <v>41</v>
      </c>
      <c r="E75" s="288" t="s">
        <v>41</v>
      </c>
      <c r="F75" s="288" t="s">
        <v>41</v>
      </c>
      <c r="G75" s="288" t="s">
        <v>41</v>
      </c>
      <c r="H75" s="288" t="s">
        <v>41</v>
      </c>
      <c r="I75" s="288" t="s">
        <v>41</v>
      </c>
      <c r="J75" s="288" t="s">
        <v>41</v>
      </c>
      <c r="K75" s="288" t="s">
        <v>41</v>
      </c>
      <c r="L75" s="288" t="s">
        <v>41</v>
      </c>
      <c r="M75" s="288" t="s">
        <v>41</v>
      </c>
      <c r="N75" s="288" t="s">
        <v>41</v>
      </c>
      <c r="O75" s="288" t="s">
        <v>41</v>
      </c>
      <c r="P75" s="288" t="s">
        <v>41</v>
      </c>
      <c r="Q75" s="288" t="s">
        <v>41</v>
      </c>
      <c r="R75" s="288" t="s">
        <v>41</v>
      </c>
      <c r="S75" s="288" t="s">
        <v>41</v>
      </c>
      <c r="T75" s="288" t="s">
        <v>41</v>
      </c>
      <c r="U75" s="288" t="s">
        <v>41</v>
      </c>
      <c r="V75" s="288" t="s">
        <v>41</v>
      </c>
    </row>
    <row r="76" spans="1:25" ht="15" customHeight="1">
      <c r="A76" s="324" t="s">
        <v>161</v>
      </c>
      <c r="B76" s="181" t="s">
        <v>14</v>
      </c>
      <c r="C76" s="288" t="s">
        <v>41</v>
      </c>
      <c r="D76" s="288" t="s">
        <v>41</v>
      </c>
      <c r="E76" s="288" t="s">
        <v>41</v>
      </c>
      <c r="F76" s="288" t="s">
        <v>41</v>
      </c>
      <c r="G76" s="288">
        <v>5.0356792658757879E-2</v>
      </c>
      <c r="H76" s="288">
        <v>5.4611769481735128E-2</v>
      </c>
      <c r="I76" s="288">
        <v>5.7219087333883131E-2</v>
      </c>
      <c r="J76" s="288">
        <v>5.8494368255283605E-2</v>
      </c>
      <c r="K76" s="288">
        <v>5.5363786211900703E-2</v>
      </c>
      <c r="L76" s="288">
        <v>4.7743746292625774E-2</v>
      </c>
      <c r="M76" s="288">
        <v>4.6785076623854192E-2</v>
      </c>
      <c r="N76" s="288">
        <v>4.6004853163487139E-2</v>
      </c>
      <c r="O76" s="288">
        <v>4.5481836122397819E-2</v>
      </c>
      <c r="P76" s="288">
        <v>4.4663853746180739E-2</v>
      </c>
      <c r="Q76" s="288">
        <v>3.6478347199250534E-2</v>
      </c>
      <c r="R76" s="288" t="s">
        <v>41</v>
      </c>
      <c r="S76" s="288" t="s">
        <v>41</v>
      </c>
      <c r="T76" s="288" t="s">
        <v>41</v>
      </c>
      <c r="U76" s="288" t="s">
        <v>41</v>
      </c>
      <c r="V76" s="288" t="s">
        <v>41</v>
      </c>
    </row>
    <row r="77" spans="1:25" ht="15" customHeight="1">
      <c r="A77" s="324"/>
      <c r="B77" s="181" t="s">
        <v>13</v>
      </c>
      <c r="C77" s="288" t="s">
        <v>41</v>
      </c>
      <c r="D77" s="288" t="s">
        <v>41</v>
      </c>
      <c r="E77" s="288" t="s">
        <v>41</v>
      </c>
      <c r="F77" s="288" t="s">
        <v>41</v>
      </c>
      <c r="G77" s="288" t="s">
        <v>41</v>
      </c>
      <c r="H77" s="288" t="s">
        <v>41</v>
      </c>
      <c r="I77" s="288" t="s">
        <v>41</v>
      </c>
      <c r="J77" s="288" t="s">
        <v>41</v>
      </c>
      <c r="K77" s="288" t="s">
        <v>41</v>
      </c>
      <c r="L77" s="288" t="s">
        <v>41</v>
      </c>
      <c r="M77" s="288" t="s">
        <v>41</v>
      </c>
      <c r="N77" s="288">
        <v>51.17</v>
      </c>
      <c r="O77" s="288">
        <v>66.53</v>
      </c>
      <c r="P77" s="288">
        <v>66.53</v>
      </c>
      <c r="Q77" s="288">
        <v>66.53</v>
      </c>
      <c r="R77" s="288" t="s">
        <v>41</v>
      </c>
      <c r="S77" s="288" t="s">
        <v>41</v>
      </c>
      <c r="T77" s="288" t="s">
        <v>41</v>
      </c>
      <c r="U77" s="288" t="s">
        <v>41</v>
      </c>
      <c r="V77" s="288" t="s">
        <v>41</v>
      </c>
    </row>
    <row r="78" spans="1:25" ht="15" customHeight="1">
      <c r="A78" s="324"/>
      <c r="B78" s="181" t="s">
        <v>497</v>
      </c>
      <c r="C78" s="288" t="s">
        <v>41</v>
      </c>
      <c r="D78" s="288" t="s">
        <v>41</v>
      </c>
      <c r="E78" s="288" t="s">
        <v>41</v>
      </c>
      <c r="F78" s="288" t="s">
        <v>41</v>
      </c>
      <c r="G78" s="288" t="s">
        <v>41</v>
      </c>
      <c r="H78" s="288" t="s">
        <v>41</v>
      </c>
      <c r="I78" s="288" t="s">
        <v>41</v>
      </c>
      <c r="J78" s="288" t="s">
        <v>41</v>
      </c>
      <c r="K78" s="288" t="s">
        <v>41</v>
      </c>
      <c r="L78" s="288" t="s">
        <v>41</v>
      </c>
      <c r="M78" s="288" t="s">
        <v>41</v>
      </c>
      <c r="N78" s="288" t="s">
        <v>41</v>
      </c>
      <c r="O78" s="288" t="s">
        <v>41</v>
      </c>
      <c r="P78" s="288" t="s">
        <v>41</v>
      </c>
      <c r="Q78" s="288" t="s">
        <v>41</v>
      </c>
      <c r="R78" s="288" t="s">
        <v>41</v>
      </c>
      <c r="S78" s="288" t="s">
        <v>41</v>
      </c>
      <c r="T78" s="288" t="s">
        <v>41</v>
      </c>
      <c r="U78" s="288" t="s">
        <v>41</v>
      </c>
      <c r="V78" s="288" t="s">
        <v>41</v>
      </c>
    </row>
    <row r="79" spans="1:25" ht="15" customHeight="1">
      <c r="A79" s="324"/>
      <c r="B79" s="178" t="s">
        <v>37</v>
      </c>
      <c r="C79" s="288" t="s">
        <v>41</v>
      </c>
      <c r="D79" s="288" t="s">
        <v>41</v>
      </c>
      <c r="E79" s="288" t="s">
        <v>41</v>
      </c>
      <c r="F79" s="288" t="s">
        <v>41</v>
      </c>
      <c r="G79" s="288" t="s">
        <v>41</v>
      </c>
      <c r="H79" s="288" t="s">
        <v>41</v>
      </c>
      <c r="I79" s="288" t="s">
        <v>41</v>
      </c>
      <c r="J79" s="288" t="s">
        <v>41</v>
      </c>
      <c r="K79" s="288" t="s">
        <v>41</v>
      </c>
      <c r="L79" s="288" t="s">
        <v>41</v>
      </c>
      <c r="M79" s="288" t="s">
        <v>41</v>
      </c>
      <c r="N79" s="288" t="s">
        <v>41</v>
      </c>
      <c r="O79" s="288" t="s">
        <v>41</v>
      </c>
      <c r="P79" s="288" t="s">
        <v>41</v>
      </c>
      <c r="Q79" s="288" t="s">
        <v>41</v>
      </c>
      <c r="R79" s="288" t="s">
        <v>41</v>
      </c>
      <c r="S79" s="288" t="s">
        <v>41</v>
      </c>
      <c r="T79" s="288" t="s">
        <v>41</v>
      </c>
      <c r="U79" s="288" t="s">
        <v>41</v>
      </c>
      <c r="V79" s="288" t="s">
        <v>41</v>
      </c>
    </row>
    <row r="80" spans="1:25" ht="15" customHeight="1">
      <c r="A80" s="324"/>
      <c r="B80" s="181" t="s">
        <v>496</v>
      </c>
      <c r="C80" s="288" t="s">
        <v>41</v>
      </c>
      <c r="D80" s="288" t="s">
        <v>41</v>
      </c>
      <c r="E80" s="288" t="s">
        <v>41</v>
      </c>
      <c r="F80" s="288" t="s">
        <v>41</v>
      </c>
      <c r="G80" s="288" t="s">
        <v>41</v>
      </c>
      <c r="H80" s="288">
        <v>2</v>
      </c>
      <c r="I80" s="288">
        <v>2.02</v>
      </c>
      <c r="J80" s="288">
        <v>2.08</v>
      </c>
      <c r="K80" s="288">
        <v>1.37</v>
      </c>
      <c r="L80" s="288">
        <v>1.81</v>
      </c>
      <c r="M80" s="288">
        <v>1.94</v>
      </c>
      <c r="N80" s="288">
        <v>1.83</v>
      </c>
      <c r="O80" s="288">
        <v>1.66</v>
      </c>
      <c r="P80" s="288">
        <v>1.56</v>
      </c>
      <c r="Q80" s="288">
        <v>1.41</v>
      </c>
      <c r="R80" s="288" t="s">
        <v>41</v>
      </c>
      <c r="S80" s="288" t="s">
        <v>41</v>
      </c>
      <c r="T80" s="288" t="s">
        <v>41</v>
      </c>
      <c r="U80" s="288" t="s">
        <v>41</v>
      </c>
      <c r="V80" s="288" t="s">
        <v>41</v>
      </c>
      <c r="W80" s="54" t="s">
        <v>16</v>
      </c>
    </row>
    <row r="81" spans="1:26">
      <c r="A81" s="324"/>
      <c r="B81" s="178" t="s">
        <v>336</v>
      </c>
      <c r="C81" s="288" t="s">
        <v>41</v>
      </c>
      <c r="D81" s="288" t="s">
        <v>41</v>
      </c>
      <c r="E81" s="288" t="s">
        <v>41</v>
      </c>
      <c r="F81" s="288">
        <v>0.1</v>
      </c>
      <c r="G81" s="288">
        <v>7.3999999999999996E-2</v>
      </c>
      <c r="H81" s="288">
        <v>7.3999999999999996E-2</v>
      </c>
      <c r="I81" s="288">
        <v>7.3999999999999996E-2</v>
      </c>
      <c r="J81" s="288">
        <v>8.48E-2</v>
      </c>
      <c r="K81" s="288">
        <v>0.11600000000000001</v>
      </c>
      <c r="L81" s="288">
        <v>0.128</v>
      </c>
      <c r="M81" s="288">
        <v>0.14960000000000001</v>
      </c>
      <c r="N81" s="288">
        <v>0.15989999999999999</v>
      </c>
      <c r="O81" s="288">
        <v>0.18010000000000001</v>
      </c>
      <c r="P81" s="288">
        <v>1.8568000000000001E-2</v>
      </c>
      <c r="Q81" s="288">
        <v>1.6299999999999999E-2</v>
      </c>
      <c r="R81" s="288" t="s">
        <v>41</v>
      </c>
      <c r="S81" s="288" t="s">
        <v>41</v>
      </c>
      <c r="T81" s="288" t="s">
        <v>41</v>
      </c>
      <c r="U81" s="288" t="s">
        <v>41</v>
      </c>
      <c r="V81" s="288" t="s">
        <v>41</v>
      </c>
      <c r="W81" s="54" t="s">
        <v>16</v>
      </c>
    </row>
    <row r="82" spans="1:26" ht="15" customHeight="1">
      <c r="A82" s="324"/>
      <c r="B82" s="181" t="s">
        <v>10</v>
      </c>
      <c r="C82" s="288" t="s">
        <v>41</v>
      </c>
      <c r="D82" s="288" t="s">
        <v>41</v>
      </c>
      <c r="E82" s="288" t="s">
        <v>41</v>
      </c>
      <c r="F82" s="288" t="s">
        <v>41</v>
      </c>
      <c r="G82" s="288" t="s">
        <v>41</v>
      </c>
      <c r="H82" s="288" t="s">
        <v>41</v>
      </c>
      <c r="I82" s="288" t="s">
        <v>41</v>
      </c>
      <c r="J82" s="288" t="s">
        <v>41</v>
      </c>
      <c r="K82" s="288" t="s">
        <v>41</v>
      </c>
      <c r="L82" s="288" t="s">
        <v>41</v>
      </c>
      <c r="M82" s="288" t="s">
        <v>41</v>
      </c>
      <c r="N82" s="288" t="s">
        <v>41</v>
      </c>
      <c r="O82" s="288" t="s">
        <v>41</v>
      </c>
      <c r="P82" s="288" t="s">
        <v>41</v>
      </c>
      <c r="Q82" s="288" t="s">
        <v>41</v>
      </c>
      <c r="R82" s="288" t="s">
        <v>41</v>
      </c>
      <c r="S82" s="288" t="s">
        <v>41</v>
      </c>
      <c r="T82" s="288" t="s">
        <v>41</v>
      </c>
      <c r="U82" s="288" t="s">
        <v>41</v>
      </c>
      <c r="V82" s="288" t="s">
        <v>41</v>
      </c>
    </row>
    <row r="83" spans="1:26" ht="15" customHeight="1">
      <c r="A83" s="324"/>
      <c r="B83" s="181" t="s">
        <v>9</v>
      </c>
      <c r="C83" s="288" t="s">
        <v>41</v>
      </c>
      <c r="D83" s="288" t="s">
        <v>41</v>
      </c>
      <c r="E83" s="288" t="s">
        <v>41</v>
      </c>
      <c r="F83" s="288" t="s">
        <v>41</v>
      </c>
      <c r="G83" s="288" t="s">
        <v>41</v>
      </c>
      <c r="H83" s="288" t="s">
        <v>41</v>
      </c>
      <c r="I83" s="288" t="s">
        <v>41</v>
      </c>
      <c r="J83" s="288" t="s">
        <v>41</v>
      </c>
      <c r="K83" s="288" t="s">
        <v>41</v>
      </c>
      <c r="L83" s="288" t="s">
        <v>41</v>
      </c>
      <c r="M83" s="288" t="s">
        <v>41</v>
      </c>
      <c r="N83" s="288" t="s">
        <v>41</v>
      </c>
      <c r="O83" s="288" t="s">
        <v>41</v>
      </c>
      <c r="P83" s="288" t="s">
        <v>41</v>
      </c>
      <c r="Q83" s="288" t="s">
        <v>41</v>
      </c>
      <c r="R83" s="288" t="s">
        <v>41</v>
      </c>
      <c r="S83" s="288" t="s">
        <v>41</v>
      </c>
      <c r="T83" s="288" t="s">
        <v>41</v>
      </c>
      <c r="U83" s="288" t="s">
        <v>41</v>
      </c>
      <c r="V83" s="288" t="s">
        <v>41</v>
      </c>
    </row>
    <row r="84" spans="1:26" ht="15" customHeight="1">
      <c r="A84" s="324"/>
      <c r="B84" s="181" t="s">
        <v>8</v>
      </c>
      <c r="C84" s="288">
        <v>6.8111455108359129E-2</v>
      </c>
      <c r="D84" s="288">
        <v>7.0761014686248333E-2</v>
      </c>
      <c r="E84" s="288">
        <v>7.5052854122621568E-2</v>
      </c>
      <c r="F84" s="288">
        <v>7.8198198198198191E-2</v>
      </c>
      <c r="G84" s="288">
        <v>7.4923024290112897E-2</v>
      </c>
      <c r="H84" s="288">
        <v>7.6725521669341906E-2</v>
      </c>
      <c r="I84" s="288">
        <v>8.0012751036021665E-2</v>
      </c>
      <c r="J84" s="288">
        <v>0.11283497884344147</v>
      </c>
      <c r="K84" s="288">
        <v>0.10300563556668754</v>
      </c>
      <c r="L84" s="288">
        <v>0.10650696018128844</v>
      </c>
      <c r="M84" s="288">
        <v>0.11</v>
      </c>
      <c r="N84" s="288">
        <v>0.12</v>
      </c>
      <c r="O84" s="288">
        <v>0.12</v>
      </c>
      <c r="P84" s="288">
        <v>0.116263879817113</v>
      </c>
      <c r="Q84" s="288">
        <v>0.10108200455580865</v>
      </c>
      <c r="R84" s="288" t="s">
        <v>41</v>
      </c>
      <c r="S84" s="288" t="s">
        <v>41</v>
      </c>
      <c r="T84" s="288" t="s">
        <v>41</v>
      </c>
      <c r="U84" s="288" t="s">
        <v>41</v>
      </c>
      <c r="V84" s="288" t="s">
        <v>41</v>
      </c>
      <c r="Z84" s="54"/>
    </row>
    <row r="85" spans="1:26" ht="15" customHeight="1">
      <c r="A85" s="324"/>
      <c r="B85" s="181" t="s">
        <v>6</v>
      </c>
      <c r="C85" s="288">
        <v>7.6666428166502465</v>
      </c>
      <c r="D85" s="288">
        <v>4.9142753317056806</v>
      </c>
      <c r="E85" s="288">
        <v>4.4666853605401098</v>
      </c>
      <c r="F85" s="288">
        <v>4.6262746328600972</v>
      </c>
      <c r="G85" s="288">
        <v>5.32750587389621</v>
      </c>
      <c r="H85" s="288">
        <v>5.3446903007160413</v>
      </c>
      <c r="I85" s="288">
        <v>5.0879883790788307</v>
      </c>
      <c r="J85" s="288">
        <v>4.9713437331677408</v>
      </c>
      <c r="K85" s="288">
        <v>5.3256775120606861</v>
      </c>
      <c r="L85" s="288">
        <v>4.8310634775123811</v>
      </c>
      <c r="M85" s="288">
        <v>7.0740740740740744</v>
      </c>
      <c r="N85" s="288">
        <v>6.3666666666666663</v>
      </c>
      <c r="O85" s="288">
        <v>6.3666666666666663</v>
      </c>
      <c r="P85" s="288" t="s">
        <v>41</v>
      </c>
      <c r="Q85" s="288" t="s">
        <v>41</v>
      </c>
      <c r="R85" s="288" t="s">
        <v>41</v>
      </c>
      <c r="S85" s="241">
        <v>5.19</v>
      </c>
      <c r="T85" s="241">
        <v>5.19</v>
      </c>
      <c r="U85" s="241">
        <v>5.19</v>
      </c>
      <c r="V85" s="241">
        <v>5.19</v>
      </c>
    </row>
    <row r="86" spans="1:26" ht="15" customHeight="1">
      <c r="A86" s="324"/>
      <c r="B86" s="181" t="s">
        <v>5</v>
      </c>
      <c r="C86" s="288" t="s">
        <v>41</v>
      </c>
      <c r="D86" s="288" t="s">
        <v>41</v>
      </c>
      <c r="E86" s="288" t="s">
        <v>41</v>
      </c>
      <c r="F86" s="288" t="s">
        <v>41</v>
      </c>
      <c r="G86" s="288" t="s">
        <v>41</v>
      </c>
      <c r="H86" s="288" t="s">
        <v>41</v>
      </c>
      <c r="I86" s="288" t="s">
        <v>41</v>
      </c>
      <c r="J86" s="288" t="s">
        <v>41</v>
      </c>
      <c r="K86" s="288" t="s">
        <v>41</v>
      </c>
      <c r="L86" s="288" t="s">
        <v>41</v>
      </c>
      <c r="M86" s="288" t="s">
        <v>41</v>
      </c>
      <c r="N86" s="288" t="s">
        <v>41</v>
      </c>
      <c r="O86" s="288" t="s">
        <v>41</v>
      </c>
      <c r="P86" s="288" t="s">
        <v>41</v>
      </c>
      <c r="Q86" s="288" t="s">
        <v>41</v>
      </c>
      <c r="R86" s="288" t="s">
        <v>41</v>
      </c>
      <c r="S86" s="288" t="s">
        <v>41</v>
      </c>
      <c r="T86" s="288" t="s">
        <v>41</v>
      </c>
      <c r="U86" s="288" t="s">
        <v>41</v>
      </c>
      <c r="V86" s="288" t="s">
        <v>41</v>
      </c>
    </row>
    <row r="87" spans="1:26" ht="15" customHeight="1">
      <c r="A87" s="324"/>
      <c r="B87" s="181" t="s">
        <v>4</v>
      </c>
      <c r="C87" s="288" t="s">
        <v>41</v>
      </c>
      <c r="D87" s="288" t="s">
        <v>41</v>
      </c>
      <c r="E87" s="288" t="s">
        <v>41</v>
      </c>
      <c r="F87" s="288" t="s">
        <v>41</v>
      </c>
      <c r="G87" s="288" t="s">
        <v>41</v>
      </c>
      <c r="H87" s="288" t="s">
        <v>41</v>
      </c>
      <c r="I87" s="288" t="s">
        <v>41</v>
      </c>
      <c r="J87" s="288" t="s">
        <v>41</v>
      </c>
      <c r="K87" s="288" t="s">
        <v>41</v>
      </c>
      <c r="L87" s="288" t="s">
        <v>41</v>
      </c>
      <c r="M87" s="288" t="s">
        <v>41</v>
      </c>
      <c r="N87" s="288" t="s">
        <v>41</v>
      </c>
      <c r="O87" s="288" t="s">
        <v>41</v>
      </c>
      <c r="P87" s="288" t="s">
        <v>41</v>
      </c>
      <c r="Q87" s="288" t="s">
        <v>41</v>
      </c>
      <c r="R87" s="288" t="s">
        <v>41</v>
      </c>
      <c r="S87" s="288" t="s">
        <v>41</v>
      </c>
      <c r="T87" s="288" t="s">
        <v>41</v>
      </c>
      <c r="U87" s="288" t="s">
        <v>41</v>
      </c>
      <c r="V87" s="288" t="s">
        <v>41</v>
      </c>
    </row>
    <row r="88" spans="1:26" ht="15" customHeight="1">
      <c r="A88" s="324"/>
      <c r="B88" s="181" t="s">
        <v>3</v>
      </c>
      <c r="C88" s="288" t="s">
        <v>41</v>
      </c>
      <c r="D88" s="288" t="s">
        <v>41</v>
      </c>
      <c r="E88" s="288" t="s">
        <v>41</v>
      </c>
      <c r="F88" s="288" t="s">
        <v>41</v>
      </c>
      <c r="G88" s="288" t="s">
        <v>41</v>
      </c>
      <c r="H88" s="288" t="s">
        <v>41</v>
      </c>
      <c r="I88" s="288" t="s">
        <v>41</v>
      </c>
      <c r="J88" s="288" t="s">
        <v>41</v>
      </c>
      <c r="K88" s="288" t="s">
        <v>41</v>
      </c>
      <c r="L88" s="288" t="s">
        <v>41</v>
      </c>
      <c r="M88" s="288" t="s">
        <v>41</v>
      </c>
      <c r="N88" s="288" t="s">
        <v>41</v>
      </c>
      <c r="O88" s="288" t="s">
        <v>41</v>
      </c>
      <c r="P88" s="288" t="s">
        <v>41</v>
      </c>
      <c r="Q88" s="288" t="s">
        <v>41</v>
      </c>
      <c r="R88" s="288" t="s">
        <v>41</v>
      </c>
      <c r="S88" s="288" t="s">
        <v>41</v>
      </c>
      <c r="T88" s="288" t="s">
        <v>41</v>
      </c>
      <c r="U88" s="288" t="s">
        <v>41</v>
      </c>
      <c r="V88" s="288" t="s">
        <v>41</v>
      </c>
    </row>
    <row r="89" spans="1:26" ht="15" customHeight="1">
      <c r="A89" s="324"/>
      <c r="B89" s="180" t="s">
        <v>30</v>
      </c>
      <c r="C89" s="288" t="s">
        <v>41</v>
      </c>
      <c r="D89" s="288" t="s">
        <v>41</v>
      </c>
      <c r="E89" s="288" t="s">
        <v>41</v>
      </c>
      <c r="F89" s="288" t="s">
        <v>41</v>
      </c>
      <c r="G89" s="288" t="s">
        <v>41</v>
      </c>
      <c r="H89" s="288" t="s">
        <v>41</v>
      </c>
      <c r="I89" s="288" t="s">
        <v>41</v>
      </c>
      <c r="J89" s="288" t="s">
        <v>41</v>
      </c>
      <c r="K89" s="288" t="s">
        <v>41</v>
      </c>
      <c r="L89" s="288" t="s">
        <v>41</v>
      </c>
      <c r="M89" s="288" t="s">
        <v>41</v>
      </c>
      <c r="N89" s="288" t="s">
        <v>41</v>
      </c>
      <c r="O89" s="288" t="s">
        <v>41</v>
      </c>
      <c r="P89" s="288" t="s">
        <v>41</v>
      </c>
      <c r="Q89" s="288" t="s">
        <v>41</v>
      </c>
      <c r="R89" s="288" t="s">
        <v>41</v>
      </c>
      <c r="S89" s="288" t="s">
        <v>41</v>
      </c>
      <c r="T89" s="288" t="s">
        <v>41</v>
      </c>
      <c r="U89" s="288" t="s">
        <v>41</v>
      </c>
      <c r="V89" s="288" t="s">
        <v>41</v>
      </c>
    </row>
    <row r="90" spans="1:26" ht="15" customHeight="1">
      <c r="A90" s="324"/>
      <c r="B90" s="181" t="s">
        <v>1</v>
      </c>
      <c r="C90" s="288" t="s">
        <v>41</v>
      </c>
      <c r="D90" s="288" t="s">
        <v>41</v>
      </c>
      <c r="E90" s="288" t="s">
        <v>41</v>
      </c>
      <c r="F90" s="288" t="s">
        <v>41</v>
      </c>
      <c r="G90" s="288" t="s">
        <v>41</v>
      </c>
      <c r="H90" s="288" t="s">
        <v>41</v>
      </c>
      <c r="I90" s="288" t="s">
        <v>41</v>
      </c>
      <c r="J90" s="288" t="s">
        <v>41</v>
      </c>
      <c r="K90" s="288" t="s">
        <v>41</v>
      </c>
      <c r="L90" s="288">
        <v>141.12753261307992</v>
      </c>
      <c r="M90" s="288">
        <v>139.09211471901634</v>
      </c>
      <c r="N90" s="288">
        <v>131.25883930310638</v>
      </c>
      <c r="O90" s="288">
        <v>139.10413077339516</v>
      </c>
      <c r="P90" s="288">
        <v>146.16555294770316</v>
      </c>
      <c r="Q90" s="288">
        <v>104.46713523306322</v>
      </c>
      <c r="R90" s="288" t="s">
        <v>41</v>
      </c>
      <c r="S90" s="288" t="s">
        <v>41</v>
      </c>
      <c r="T90" s="288" t="s">
        <v>41</v>
      </c>
      <c r="U90" s="288" t="s">
        <v>41</v>
      </c>
      <c r="V90" s="288" t="s">
        <v>41</v>
      </c>
    </row>
    <row r="91" spans="1:26" ht="15" customHeight="1">
      <c r="A91" s="324"/>
      <c r="B91" s="181" t="s">
        <v>0</v>
      </c>
      <c r="C91" s="288" t="s">
        <v>41</v>
      </c>
      <c r="D91" s="288" t="s">
        <v>41</v>
      </c>
      <c r="E91" s="288" t="s">
        <v>41</v>
      </c>
      <c r="F91" s="288" t="s">
        <v>41</v>
      </c>
      <c r="G91" s="288" t="s">
        <v>41</v>
      </c>
      <c r="H91" s="288" t="s">
        <v>41</v>
      </c>
      <c r="I91" s="288" t="s">
        <v>41</v>
      </c>
      <c r="J91" s="288" t="s">
        <v>41</v>
      </c>
      <c r="K91" s="288" t="s">
        <v>41</v>
      </c>
      <c r="L91" s="288" t="s">
        <v>41</v>
      </c>
      <c r="M91" s="288" t="s">
        <v>41</v>
      </c>
      <c r="N91" s="288" t="s">
        <v>41</v>
      </c>
      <c r="O91" s="288" t="s">
        <v>41</v>
      </c>
      <c r="P91" s="288" t="s">
        <v>41</v>
      </c>
      <c r="Q91" s="288" t="s">
        <v>41</v>
      </c>
      <c r="R91" s="288" t="s">
        <v>41</v>
      </c>
      <c r="S91" s="288" t="s">
        <v>41</v>
      </c>
      <c r="T91" s="288" t="s">
        <v>41</v>
      </c>
      <c r="U91" s="288" t="s">
        <v>41</v>
      </c>
      <c r="V91" s="288" t="s">
        <v>41</v>
      </c>
    </row>
    <row r="92" spans="1:26" ht="15" customHeight="1">
      <c r="A92" s="324" t="s">
        <v>160</v>
      </c>
      <c r="B92" s="181" t="s">
        <v>14</v>
      </c>
      <c r="C92" s="288" t="s">
        <v>41</v>
      </c>
      <c r="D92" s="288" t="s">
        <v>41</v>
      </c>
      <c r="E92" s="288" t="s">
        <v>41</v>
      </c>
      <c r="F92" s="288" t="s">
        <v>41</v>
      </c>
      <c r="G92" s="288">
        <v>2.8154024986487357E-2</v>
      </c>
      <c r="H92" s="288">
        <v>5.4611769481735128E-2</v>
      </c>
      <c r="I92" s="288">
        <v>3.1990671554852836E-2</v>
      </c>
      <c r="J92" s="288">
        <v>3.2703669524544926E-2</v>
      </c>
      <c r="K92" s="288">
        <v>3.0953389563926299E-2</v>
      </c>
      <c r="L92" s="288">
        <v>2.6693094518149864E-2</v>
      </c>
      <c r="M92" s="288">
        <v>2.6157111021518478E-2</v>
      </c>
      <c r="N92" s="288">
        <v>2.5720895177767805E-2</v>
      </c>
      <c r="O92" s="288">
        <v>2.5428481104795141E-2</v>
      </c>
      <c r="P92" s="288">
        <v>2.4971154594455591E-2</v>
      </c>
      <c r="Q92" s="288">
        <v>2.0394712297762796E-2</v>
      </c>
      <c r="R92" s="288" t="s">
        <v>41</v>
      </c>
      <c r="S92" s="288" t="s">
        <v>41</v>
      </c>
      <c r="T92" s="288" t="s">
        <v>41</v>
      </c>
      <c r="U92" s="288" t="s">
        <v>41</v>
      </c>
      <c r="V92" s="288" t="s">
        <v>41</v>
      </c>
    </row>
    <row r="93" spans="1:26" ht="15" customHeight="1">
      <c r="A93" s="324"/>
      <c r="B93" s="181" t="s">
        <v>13</v>
      </c>
      <c r="C93" s="288" t="s">
        <v>41</v>
      </c>
      <c r="D93" s="288" t="s">
        <v>41</v>
      </c>
      <c r="E93" s="288" t="s">
        <v>41</v>
      </c>
      <c r="F93" s="288" t="s">
        <v>41</v>
      </c>
      <c r="G93" s="288" t="s">
        <v>41</v>
      </c>
      <c r="H93" s="288" t="s">
        <v>41</v>
      </c>
      <c r="I93" s="288" t="s">
        <v>41</v>
      </c>
      <c r="J93" s="288" t="s">
        <v>41</v>
      </c>
      <c r="K93" s="288" t="s">
        <v>41</v>
      </c>
      <c r="L93" s="288" t="s">
        <v>41</v>
      </c>
      <c r="M93" s="288" t="s">
        <v>41</v>
      </c>
      <c r="N93" s="288" t="s">
        <v>41</v>
      </c>
      <c r="O93" s="288" t="s">
        <v>41</v>
      </c>
      <c r="P93" s="288" t="s">
        <v>41</v>
      </c>
      <c r="Q93" s="288" t="s">
        <v>41</v>
      </c>
      <c r="R93" s="288" t="s">
        <v>41</v>
      </c>
      <c r="S93" s="288" t="s">
        <v>41</v>
      </c>
      <c r="T93" s="288" t="s">
        <v>41</v>
      </c>
      <c r="U93" s="288" t="s">
        <v>41</v>
      </c>
      <c r="V93" s="288" t="s">
        <v>41</v>
      </c>
    </row>
    <row r="94" spans="1:26" ht="15" customHeight="1">
      <c r="A94" s="324"/>
      <c r="B94" s="181" t="s">
        <v>497</v>
      </c>
      <c r="C94" s="288" t="s">
        <v>41</v>
      </c>
      <c r="D94" s="288" t="s">
        <v>41</v>
      </c>
      <c r="E94" s="288" t="s">
        <v>41</v>
      </c>
      <c r="F94" s="288" t="s">
        <v>41</v>
      </c>
      <c r="G94" s="288" t="s">
        <v>41</v>
      </c>
      <c r="H94" s="288" t="s">
        <v>41</v>
      </c>
      <c r="I94" s="288" t="s">
        <v>41</v>
      </c>
      <c r="J94" s="288" t="s">
        <v>41</v>
      </c>
      <c r="K94" s="288" t="s">
        <v>41</v>
      </c>
      <c r="L94" s="288" t="s">
        <v>41</v>
      </c>
      <c r="M94" s="288" t="s">
        <v>41</v>
      </c>
      <c r="N94" s="288" t="s">
        <v>41</v>
      </c>
      <c r="O94" s="288" t="s">
        <v>41</v>
      </c>
      <c r="P94" s="288" t="s">
        <v>41</v>
      </c>
      <c r="Q94" s="288" t="s">
        <v>41</v>
      </c>
      <c r="R94" s="288" t="s">
        <v>41</v>
      </c>
      <c r="S94" s="288" t="s">
        <v>41</v>
      </c>
      <c r="T94" s="288" t="s">
        <v>41</v>
      </c>
      <c r="U94" s="288" t="s">
        <v>41</v>
      </c>
      <c r="V94" s="288" t="s">
        <v>41</v>
      </c>
    </row>
    <row r="95" spans="1:26" ht="15" customHeight="1">
      <c r="A95" s="324"/>
      <c r="B95" s="178" t="s">
        <v>37</v>
      </c>
      <c r="C95" s="288" t="s">
        <v>41</v>
      </c>
      <c r="D95" s="288" t="s">
        <v>41</v>
      </c>
      <c r="E95" s="288" t="s">
        <v>41</v>
      </c>
      <c r="F95" s="288" t="s">
        <v>41</v>
      </c>
      <c r="G95" s="288" t="s">
        <v>41</v>
      </c>
      <c r="H95" s="288" t="s">
        <v>41</v>
      </c>
      <c r="I95" s="288" t="s">
        <v>41</v>
      </c>
      <c r="J95" s="288" t="s">
        <v>41</v>
      </c>
      <c r="K95" s="288" t="s">
        <v>41</v>
      </c>
      <c r="L95" s="288" t="s">
        <v>41</v>
      </c>
      <c r="M95" s="288" t="s">
        <v>41</v>
      </c>
      <c r="N95" s="288" t="s">
        <v>41</v>
      </c>
      <c r="O95" s="288" t="s">
        <v>41</v>
      </c>
      <c r="P95" s="288" t="s">
        <v>41</v>
      </c>
      <c r="Q95" s="241" t="s">
        <v>41</v>
      </c>
      <c r="R95" s="288" t="s">
        <v>41</v>
      </c>
      <c r="S95" s="288" t="s">
        <v>41</v>
      </c>
      <c r="T95" s="288" t="s">
        <v>41</v>
      </c>
      <c r="U95" s="288" t="s">
        <v>41</v>
      </c>
      <c r="V95" s="288" t="s">
        <v>41</v>
      </c>
    </row>
    <row r="96" spans="1:26" ht="15" customHeight="1">
      <c r="A96" s="324"/>
      <c r="B96" s="181" t="s">
        <v>496</v>
      </c>
      <c r="C96" s="288" t="s">
        <v>41</v>
      </c>
      <c r="D96" s="288" t="s">
        <v>41</v>
      </c>
      <c r="E96" s="288" t="s">
        <v>41</v>
      </c>
      <c r="F96" s="288" t="s">
        <v>41</v>
      </c>
      <c r="G96" s="288" t="s">
        <v>41</v>
      </c>
      <c r="H96" s="288" t="s">
        <v>41</v>
      </c>
      <c r="I96" s="288" t="s">
        <v>41</v>
      </c>
      <c r="J96" s="288" t="s">
        <v>41</v>
      </c>
      <c r="K96" s="288" t="s">
        <v>41</v>
      </c>
      <c r="L96" s="288" t="s">
        <v>41</v>
      </c>
      <c r="M96" s="288" t="s">
        <v>41</v>
      </c>
      <c r="N96" s="288">
        <v>9.4799999999999995E-2</v>
      </c>
      <c r="O96" s="288">
        <v>9.4799999999999995E-2</v>
      </c>
      <c r="P96" s="288" t="s">
        <v>41</v>
      </c>
      <c r="Q96" s="241" t="s">
        <v>41</v>
      </c>
      <c r="R96" s="288" t="s">
        <v>41</v>
      </c>
      <c r="S96" s="288" t="s">
        <v>41</v>
      </c>
      <c r="T96" s="288" t="s">
        <v>41</v>
      </c>
      <c r="U96" s="288" t="s">
        <v>41</v>
      </c>
      <c r="V96" s="288" t="s">
        <v>41</v>
      </c>
      <c r="W96" s="54" t="s">
        <v>16</v>
      </c>
    </row>
    <row r="97" spans="1:26" ht="15" customHeight="1">
      <c r="A97" s="324"/>
      <c r="B97" s="181" t="s">
        <v>11</v>
      </c>
      <c r="C97" s="288" t="s">
        <v>41</v>
      </c>
      <c r="D97" s="288" t="s">
        <v>41</v>
      </c>
      <c r="E97" s="288" t="s">
        <v>41</v>
      </c>
      <c r="F97" s="288" t="s">
        <v>41</v>
      </c>
      <c r="G97" s="288" t="s">
        <v>41</v>
      </c>
      <c r="H97" s="288" t="s">
        <v>41</v>
      </c>
      <c r="I97" s="288" t="s">
        <v>41</v>
      </c>
      <c r="J97" s="288" t="s">
        <v>41</v>
      </c>
      <c r="K97" s="288" t="s">
        <v>41</v>
      </c>
      <c r="L97" s="288" t="s">
        <v>41</v>
      </c>
      <c r="M97" s="288" t="s">
        <v>41</v>
      </c>
      <c r="N97" s="288" t="s">
        <v>41</v>
      </c>
      <c r="O97" s="288">
        <v>0.61339999999999995</v>
      </c>
      <c r="P97" s="288">
        <v>6.3299999999999995E-2</v>
      </c>
      <c r="Q97" s="288">
        <v>0.05</v>
      </c>
      <c r="R97" s="288" t="s">
        <v>41</v>
      </c>
      <c r="S97" s="288" t="s">
        <v>41</v>
      </c>
      <c r="T97" s="288" t="s">
        <v>41</v>
      </c>
      <c r="U97" s="288" t="s">
        <v>41</v>
      </c>
      <c r="V97" s="288" t="s">
        <v>41</v>
      </c>
      <c r="W97" s="54" t="s">
        <v>16</v>
      </c>
    </row>
    <row r="98" spans="1:26" ht="15" customHeight="1">
      <c r="A98" s="324"/>
      <c r="B98" s="181" t="s">
        <v>10</v>
      </c>
      <c r="C98" s="288" t="s">
        <v>41</v>
      </c>
      <c r="D98" s="288" t="s">
        <v>41</v>
      </c>
      <c r="E98" s="288" t="s">
        <v>41</v>
      </c>
      <c r="F98" s="288" t="s">
        <v>41</v>
      </c>
      <c r="G98" s="288" t="s">
        <v>41</v>
      </c>
      <c r="H98" s="288" t="s">
        <v>41</v>
      </c>
      <c r="I98" s="288" t="s">
        <v>41</v>
      </c>
      <c r="J98" s="288" t="s">
        <v>41</v>
      </c>
      <c r="K98" s="288" t="s">
        <v>41</v>
      </c>
      <c r="L98" s="288" t="s">
        <v>41</v>
      </c>
      <c r="M98" s="288" t="s">
        <v>41</v>
      </c>
      <c r="N98" s="288" t="s">
        <v>41</v>
      </c>
      <c r="O98" s="288" t="s">
        <v>41</v>
      </c>
      <c r="P98" s="288" t="s">
        <v>41</v>
      </c>
      <c r="Q98" s="288" t="s">
        <v>41</v>
      </c>
      <c r="R98" s="288" t="s">
        <v>41</v>
      </c>
      <c r="S98" s="288" t="s">
        <v>41</v>
      </c>
      <c r="T98" s="288" t="s">
        <v>41</v>
      </c>
      <c r="U98" s="288" t="s">
        <v>41</v>
      </c>
      <c r="V98" s="288" t="s">
        <v>41</v>
      </c>
    </row>
    <row r="99" spans="1:26" ht="15" customHeight="1">
      <c r="A99" s="324"/>
      <c r="B99" s="181" t="s">
        <v>9</v>
      </c>
      <c r="C99" s="288" t="s">
        <v>41</v>
      </c>
      <c r="D99" s="288" t="s">
        <v>41</v>
      </c>
      <c r="E99" s="288" t="s">
        <v>41</v>
      </c>
      <c r="F99" s="288" t="s">
        <v>41</v>
      </c>
      <c r="G99" s="288" t="s">
        <v>41</v>
      </c>
      <c r="H99" s="288" t="s">
        <v>41</v>
      </c>
      <c r="I99" s="288" t="s">
        <v>41</v>
      </c>
      <c r="J99" s="288" t="s">
        <v>41</v>
      </c>
      <c r="K99" s="288" t="s">
        <v>41</v>
      </c>
      <c r="L99" s="288" t="s">
        <v>41</v>
      </c>
      <c r="M99" s="288" t="s">
        <v>41</v>
      </c>
      <c r="N99" s="288" t="s">
        <v>41</v>
      </c>
      <c r="O99" s="288" t="s">
        <v>41</v>
      </c>
      <c r="P99" s="288" t="s">
        <v>41</v>
      </c>
      <c r="Q99" s="288" t="s">
        <v>41</v>
      </c>
      <c r="R99" s="288" t="s">
        <v>41</v>
      </c>
      <c r="S99" s="288" t="s">
        <v>41</v>
      </c>
      <c r="T99" s="288" t="s">
        <v>41</v>
      </c>
      <c r="U99" s="288" t="s">
        <v>41</v>
      </c>
      <c r="V99" s="288" t="s">
        <v>41</v>
      </c>
    </row>
    <row r="100" spans="1:26" ht="15" customHeight="1">
      <c r="A100" s="324"/>
      <c r="B100" s="181" t="s">
        <v>8</v>
      </c>
      <c r="C100" s="288">
        <v>0.12371134020618556</v>
      </c>
      <c r="D100" s="288">
        <v>0.14266666666666666</v>
      </c>
      <c r="E100" s="288">
        <v>0.15281690140845069</v>
      </c>
      <c r="F100" s="288">
        <v>0.15647482014388486</v>
      </c>
      <c r="G100" s="288">
        <v>0.15376712328767125</v>
      </c>
      <c r="H100" s="288">
        <v>0.16153846153846155</v>
      </c>
      <c r="I100" s="288">
        <v>0.16687898089171976</v>
      </c>
      <c r="J100" s="288">
        <v>0.24190140845070424</v>
      </c>
      <c r="K100" s="288">
        <v>0.22445141065830723</v>
      </c>
      <c r="L100" s="288">
        <v>0.23211395273551311</v>
      </c>
      <c r="M100" s="288">
        <v>0.25</v>
      </c>
      <c r="N100" s="288">
        <v>0.25</v>
      </c>
      <c r="O100" s="288">
        <v>0.21591650358773648</v>
      </c>
      <c r="P100" s="288">
        <v>0.25408229915088176</v>
      </c>
      <c r="Q100" s="288">
        <v>0.22038724373576313</v>
      </c>
      <c r="R100" s="288" t="s">
        <v>41</v>
      </c>
      <c r="S100" s="288" t="s">
        <v>41</v>
      </c>
      <c r="T100" s="288" t="s">
        <v>41</v>
      </c>
      <c r="U100" s="288" t="s">
        <v>41</v>
      </c>
      <c r="V100" s="288" t="s">
        <v>41</v>
      </c>
      <c r="Z100" s="54"/>
    </row>
    <row r="101" spans="1:26" ht="15" customHeight="1">
      <c r="A101" s="324"/>
      <c r="B101" s="181" t="s">
        <v>6</v>
      </c>
      <c r="C101" s="288" t="s">
        <v>41</v>
      </c>
      <c r="D101" s="288" t="s">
        <v>41</v>
      </c>
      <c r="E101" s="288" t="s">
        <v>41</v>
      </c>
      <c r="F101" s="288" t="s">
        <v>41</v>
      </c>
      <c r="G101" s="288" t="s">
        <v>41</v>
      </c>
      <c r="H101" s="288" t="s">
        <v>41</v>
      </c>
      <c r="I101" s="288" t="s">
        <v>41</v>
      </c>
      <c r="J101" s="288" t="s">
        <v>41</v>
      </c>
      <c r="K101" s="288" t="s">
        <v>41</v>
      </c>
      <c r="L101" s="288" t="s">
        <v>41</v>
      </c>
      <c r="M101" s="288" t="s">
        <v>41</v>
      </c>
      <c r="N101" s="288" t="s">
        <v>41</v>
      </c>
      <c r="O101" s="288" t="s">
        <v>41</v>
      </c>
      <c r="P101" s="288" t="s">
        <v>41</v>
      </c>
      <c r="Q101" s="241" t="s">
        <v>41</v>
      </c>
      <c r="R101" s="288" t="s">
        <v>41</v>
      </c>
      <c r="S101" s="288" t="s">
        <v>41</v>
      </c>
      <c r="T101" s="288" t="s">
        <v>41</v>
      </c>
      <c r="U101" s="288" t="s">
        <v>41</v>
      </c>
      <c r="V101" s="288" t="s">
        <v>41</v>
      </c>
    </row>
    <row r="102" spans="1:26" ht="15" customHeight="1">
      <c r="A102" s="324"/>
      <c r="B102" s="181" t="s">
        <v>5</v>
      </c>
      <c r="C102" s="288" t="s">
        <v>41</v>
      </c>
      <c r="D102" s="288" t="s">
        <v>41</v>
      </c>
      <c r="E102" s="288" t="s">
        <v>41</v>
      </c>
      <c r="F102" s="288" t="s">
        <v>41</v>
      </c>
      <c r="G102" s="288" t="s">
        <v>41</v>
      </c>
      <c r="H102" s="288" t="s">
        <v>41</v>
      </c>
      <c r="I102" s="288" t="s">
        <v>41</v>
      </c>
      <c r="J102" s="288" t="s">
        <v>41</v>
      </c>
      <c r="K102" s="288" t="s">
        <v>41</v>
      </c>
      <c r="L102" s="288" t="s">
        <v>41</v>
      </c>
      <c r="M102" s="288" t="s">
        <v>41</v>
      </c>
      <c r="N102" s="288" t="s">
        <v>41</v>
      </c>
      <c r="O102" s="288" t="s">
        <v>41</v>
      </c>
      <c r="P102" s="288" t="s">
        <v>41</v>
      </c>
      <c r="Q102" s="241" t="s">
        <v>41</v>
      </c>
      <c r="R102" s="288" t="s">
        <v>41</v>
      </c>
      <c r="S102" s="288" t="s">
        <v>41</v>
      </c>
      <c r="T102" s="288" t="s">
        <v>41</v>
      </c>
      <c r="U102" s="288" t="s">
        <v>41</v>
      </c>
      <c r="V102" s="288" t="s">
        <v>41</v>
      </c>
    </row>
    <row r="103" spans="1:26" ht="15" customHeight="1">
      <c r="A103" s="324"/>
      <c r="B103" s="181" t="s">
        <v>4</v>
      </c>
      <c r="C103" s="288" t="s">
        <v>41</v>
      </c>
      <c r="D103" s="288" t="s">
        <v>41</v>
      </c>
      <c r="E103" s="288" t="s">
        <v>41</v>
      </c>
      <c r="F103" s="288" t="s">
        <v>41</v>
      </c>
      <c r="G103" s="288" t="s">
        <v>41</v>
      </c>
      <c r="H103" s="288" t="s">
        <v>41</v>
      </c>
      <c r="I103" s="288" t="s">
        <v>41</v>
      </c>
      <c r="J103" s="288" t="s">
        <v>41</v>
      </c>
      <c r="K103" s="288" t="s">
        <v>41</v>
      </c>
      <c r="L103" s="288" t="s">
        <v>41</v>
      </c>
      <c r="M103" s="288" t="s">
        <v>41</v>
      </c>
      <c r="N103" s="288" t="s">
        <v>41</v>
      </c>
      <c r="O103" s="288" t="s">
        <v>41</v>
      </c>
      <c r="P103" s="288" t="s">
        <v>41</v>
      </c>
      <c r="Q103" s="241" t="s">
        <v>41</v>
      </c>
      <c r="R103" s="288" t="s">
        <v>41</v>
      </c>
      <c r="S103" s="288" t="s">
        <v>41</v>
      </c>
      <c r="T103" s="288" t="s">
        <v>41</v>
      </c>
      <c r="U103" s="288" t="s">
        <v>41</v>
      </c>
      <c r="V103" s="288" t="s">
        <v>41</v>
      </c>
    </row>
    <row r="104" spans="1:26" ht="15" customHeight="1">
      <c r="A104" s="324"/>
      <c r="B104" s="181" t="s">
        <v>3</v>
      </c>
      <c r="C104" s="288" t="s">
        <v>41</v>
      </c>
      <c r="D104" s="288" t="s">
        <v>41</v>
      </c>
      <c r="E104" s="288" t="s">
        <v>41</v>
      </c>
      <c r="F104" s="288" t="s">
        <v>41</v>
      </c>
      <c r="G104" s="288" t="s">
        <v>41</v>
      </c>
      <c r="H104" s="288" t="s">
        <v>41</v>
      </c>
      <c r="I104" s="288" t="s">
        <v>41</v>
      </c>
      <c r="J104" s="288" t="s">
        <v>41</v>
      </c>
      <c r="K104" s="288" t="s">
        <v>41</v>
      </c>
      <c r="L104" s="288" t="s">
        <v>41</v>
      </c>
      <c r="M104" s="288" t="s">
        <v>41</v>
      </c>
      <c r="N104" s="288" t="s">
        <v>41</v>
      </c>
      <c r="O104" s="288" t="s">
        <v>41</v>
      </c>
      <c r="P104" s="288" t="s">
        <v>41</v>
      </c>
      <c r="Q104" s="288" t="s">
        <v>41</v>
      </c>
      <c r="R104" s="288" t="s">
        <v>41</v>
      </c>
      <c r="S104" s="288" t="s">
        <v>41</v>
      </c>
      <c r="T104" s="288" t="s">
        <v>41</v>
      </c>
      <c r="U104" s="288" t="s">
        <v>41</v>
      </c>
      <c r="V104" s="288" t="s">
        <v>41</v>
      </c>
    </row>
    <row r="105" spans="1:26" ht="15" customHeight="1">
      <c r="A105" s="324"/>
      <c r="B105" s="180" t="s">
        <v>30</v>
      </c>
      <c r="C105" s="288" t="s">
        <v>41</v>
      </c>
      <c r="D105" s="288" t="s">
        <v>41</v>
      </c>
      <c r="E105" s="288" t="s">
        <v>41</v>
      </c>
      <c r="F105" s="288" t="s">
        <v>41</v>
      </c>
      <c r="G105" s="288" t="s">
        <v>41</v>
      </c>
      <c r="H105" s="288" t="s">
        <v>41</v>
      </c>
      <c r="I105" s="288" t="s">
        <v>41</v>
      </c>
      <c r="J105" s="288" t="s">
        <v>41</v>
      </c>
      <c r="K105" s="288" t="s">
        <v>41</v>
      </c>
      <c r="L105" s="288" t="s">
        <v>41</v>
      </c>
      <c r="M105" s="288" t="s">
        <v>41</v>
      </c>
      <c r="N105" s="288" t="s">
        <v>41</v>
      </c>
      <c r="O105" s="288" t="s">
        <v>41</v>
      </c>
      <c r="P105" s="288" t="s">
        <v>41</v>
      </c>
      <c r="Q105" s="241" t="s">
        <v>41</v>
      </c>
      <c r="R105" s="288" t="s">
        <v>41</v>
      </c>
      <c r="S105" s="288" t="s">
        <v>41</v>
      </c>
      <c r="T105" s="288" t="s">
        <v>41</v>
      </c>
      <c r="U105" s="288" t="s">
        <v>41</v>
      </c>
      <c r="V105" s="288" t="s">
        <v>41</v>
      </c>
    </row>
    <row r="106" spans="1:26" ht="15" customHeight="1">
      <c r="A106" s="324"/>
      <c r="B106" s="181" t="s">
        <v>1</v>
      </c>
      <c r="C106" s="288" t="s">
        <v>41</v>
      </c>
      <c r="D106" s="288" t="s">
        <v>41</v>
      </c>
      <c r="E106" s="288" t="s">
        <v>41</v>
      </c>
      <c r="F106" s="288" t="s">
        <v>41</v>
      </c>
      <c r="G106" s="288" t="s">
        <v>41</v>
      </c>
      <c r="H106" s="288" t="s">
        <v>41</v>
      </c>
      <c r="I106" s="288" t="s">
        <v>41</v>
      </c>
      <c r="J106" s="288" t="s">
        <v>41</v>
      </c>
      <c r="K106" s="288" t="s">
        <v>41</v>
      </c>
      <c r="L106" s="288">
        <v>15.053603478728524</v>
      </c>
      <c r="M106" s="288">
        <v>14.836492236695076</v>
      </c>
      <c r="N106" s="288">
        <v>14.000942858998014</v>
      </c>
      <c r="O106" s="288">
        <v>17.805328738994579</v>
      </c>
      <c r="P106" s="288">
        <v>18.189491033491951</v>
      </c>
      <c r="Q106" s="288">
        <v>13.000354606781203</v>
      </c>
      <c r="R106" s="288" t="s">
        <v>41</v>
      </c>
      <c r="S106" s="288" t="s">
        <v>41</v>
      </c>
      <c r="T106" s="288" t="s">
        <v>41</v>
      </c>
      <c r="U106" s="288" t="s">
        <v>41</v>
      </c>
      <c r="V106" s="288" t="s">
        <v>41</v>
      </c>
    </row>
    <row r="107" spans="1:26" ht="15" customHeight="1">
      <c r="A107" s="324"/>
      <c r="B107" s="181" t="s">
        <v>0</v>
      </c>
      <c r="C107" s="288" t="s">
        <v>41</v>
      </c>
      <c r="D107" s="288" t="s">
        <v>41</v>
      </c>
      <c r="E107" s="288" t="s">
        <v>41</v>
      </c>
      <c r="F107" s="288" t="s">
        <v>41</v>
      </c>
      <c r="G107" s="288" t="s">
        <v>41</v>
      </c>
      <c r="H107" s="288" t="s">
        <v>41</v>
      </c>
      <c r="I107" s="288" t="s">
        <v>41</v>
      </c>
      <c r="J107" s="288" t="s">
        <v>41</v>
      </c>
      <c r="K107" s="288" t="s">
        <v>41</v>
      </c>
      <c r="L107" s="288" t="s">
        <v>41</v>
      </c>
      <c r="M107" s="288" t="s">
        <v>41</v>
      </c>
      <c r="N107" s="288" t="s">
        <v>41</v>
      </c>
      <c r="O107" s="288" t="s">
        <v>41</v>
      </c>
      <c r="P107" s="288" t="s">
        <v>41</v>
      </c>
      <c r="Q107" s="241" t="s">
        <v>41</v>
      </c>
      <c r="R107" s="288" t="s">
        <v>41</v>
      </c>
      <c r="S107" s="288" t="s">
        <v>41</v>
      </c>
      <c r="T107" s="288" t="s">
        <v>41</v>
      </c>
      <c r="U107" s="288" t="s">
        <v>41</v>
      </c>
      <c r="V107" s="288" t="s">
        <v>41</v>
      </c>
    </row>
    <row r="109" spans="1:26">
      <c r="A109" s="76" t="s">
        <v>19</v>
      </c>
    </row>
    <row r="110" spans="1:26" ht="15" customHeight="1"/>
    <row r="111" spans="1:26" ht="15" customHeight="1">
      <c r="A111" s="35" t="s">
        <v>42</v>
      </c>
    </row>
    <row r="112" spans="1:26" ht="15" customHeight="1"/>
    <row r="113" spans="1:12" ht="13.75" customHeight="1">
      <c r="A113" s="76" t="s">
        <v>34</v>
      </c>
      <c r="C113" s="160"/>
      <c r="D113" s="160"/>
      <c r="E113" s="160"/>
      <c r="F113" s="160"/>
      <c r="G113" s="160"/>
      <c r="H113" s="160"/>
      <c r="I113" s="160"/>
      <c r="J113" s="160"/>
      <c r="K113" s="160"/>
    </row>
    <row r="115" spans="1:12" ht="14.25" customHeight="1">
      <c r="A115" s="160" t="s">
        <v>223</v>
      </c>
      <c r="C115" s="110"/>
      <c r="D115" s="110"/>
      <c r="E115" s="110"/>
      <c r="F115" s="110"/>
      <c r="G115" s="110"/>
      <c r="H115" s="110"/>
      <c r="I115" s="110"/>
      <c r="J115" s="110"/>
      <c r="K115" s="110"/>
      <c r="L115" s="100"/>
    </row>
    <row r="116" spans="1:12">
      <c r="C116" s="25"/>
    </row>
    <row r="117" spans="1:12" ht="15" customHeight="1">
      <c r="A117" s="110" t="s">
        <v>224</v>
      </c>
      <c r="C117" s="161"/>
      <c r="D117" s="161"/>
      <c r="E117" s="161"/>
      <c r="F117" s="161"/>
      <c r="G117" s="161"/>
      <c r="H117" s="161"/>
      <c r="I117" s="161"/>
      <c r="J117" s="161"/>
      <c r="K117" s="161"/>
    </row>
    <row r="118" spans="1:12" ht="15" customHeight="1">
      <c r="A118" s="25"/>
      <c r="B118" s="161"/>
      <c r="C118" s="161"/>
      <c r="D118" s="161"/>
      <c r="E118" s="161"/>
      <c r="F118" s="161"/>
      <c r="G118" s="161"/>
      <c r="H118" s="161"/>
      <c r="I118" s="161"/>
      <c r="J118" s="161"/>
      <c r="K118" s="161"/>
    </row>
    <row r="119" spans="1:12">
      <c r="A119" s="161" t="s">
        <v>225</v>
      </c>
      <c r="B119" s="101"/>
      <c r="C119" s="101"/>
      <c r="D119" s="101"/>
      <c r="E119" s="101"/>
      <c r="F119" s="101"/>
      <c r="G119" s="101"/>
      <c r="H119" s="101"/>
      <c r="I119" s="101"/>
      <c r="J119" s="101"/>
      <c r="K119" s="101"/>
    </row>
  </sheetData>
  <mergeCells count="9">
    <mergeCell ref="A92:A107"/>
    <mergeCell ref="C3:V3"/>
    <mergeCell ref="A76:A91"/>
    <mergeCell ref="A58:A75"/>
    <mergeCell ref="A3:A4"/>
    <mergeCell ref="B3:B4"/>
    <mergeCell ref="A5:A26"/>
    <mergeCell ref="A27:A57"/>
    <mergeCell ref="B32:B34"/>
  </mergeCells>
  <conditionalFormatting sqref="Q16">
    <cfRule type="expression" dxfId="80" priority="3" stopIfTrue="1">
      <formula>ISNA(ACTIVECELL)</formula>
    </cfRule>
  </conditionalFormatting>
  <conditionalFormatting sqref="Q39">
    <cfRule type="expression" dxfId="79" priority="2" stopIfTrue="1">
      <formula>ISNA(ACTIVECELL)</formula>
    </cfRule>
  </conditionalFormatting>
  <conditionalFormatting sqref="Q102">
    <cfRule type="expression" dxfId="78" priority="1" stopIfTrue="1">
      <formula>ISNA(ACTIVECELL)</formula>
    </cfRule>
  </conditionalFormatting>
  <hyperlinks>
    <hyperlink ref="X4" location="Content!A1" display="Back to content page"/>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6" workbookViewId="0">
      <selection activeCell="P9" sqref="P9"/>
    </sheetView>
  </sheetViews>
  <sheetFormatPr defaultColWidth="9.1796875" defaultRowHeight="14"/>
  <cols>
    <col min="1" max="1" width="33.81640625" style="49" customWidth="1"/>
    <col min="2" max="15" width="6.26953125" style="49" customWidth="1"/>
    <col min="16" max="17" width="9.1796875" style="49"/>
    <col min="18" max="18" width="8" style="49" customWidth="1"/>
    <col min="19" max="16384" width="9.1796875" style="49"/>
  </cols>
  <sheetData>
    <row r="1" spans="1:17" ht="15" customHeight="1">
      <c r="A1" s="42" t="s">
        <v>591</v>
      </c>
    </row>
    <row r="2" spans="1:17" ht="15" customHeight="1">
      <c r="A2" s="42"/>
    </row>
    <row r="3" spans="1:17" ht="15" customHeight="1">
      <c r="A3" s="225" t="s">
        <v>26</v>
      </c>
      <c r="B3" s="12">
        <v>1991</v>
      </c>
      <c r="C3" s="12">
        <v>1992</v>
      </c>
      <c r="D3" s="12">
        <v>1995</v>
      </c>
      <c r="E3" s="12">
        <v>1998</v>
      </c>
      <c r="F3" s="102">
        <v>2000</v>
      </c>
      <c r="G3" s="102">
        <v>2002</v>
      </c>
      <c r="H3" s="102">
        <v>2004</v>
      </c>
      <c r="I3" s="102">
        <v>2006</v>
      </c>
      <c r="J3" s="102">
        <v>2008</v>
      </c>
      <c r="K3" s="102">
        <v>2010</v>
      </c>
      <c r="L3" s="12">
        <v>2012</v>
      </c>
      <c r="M3" s="12">
        <v>2013</v>
      </c>
      <c r="N3" s="12">
        <v>2014</v>
      </c>
      <c r="O3" s="12">
        <v>2015</v>
      </c>
      <c r="Q3" s="46" t="s">
        <v>521</v>
      </c>
    </row>
    <row r="4" spans="1:17" ht="15" customHeight="1">
      <c r="A4" s="45" t="s">
        <v>14</v>
      </c>
      <c r="B4" s="142" t="s">
        <v>41</v>
      </c>
      <c r="C4" s="142" t="s">
        <v>41</v>
      </c>
      <c r="D4" s="142" t="s">
        <v>41</v>
      </c>
      <c r="E4" s="142">
        <v>38</v>
      </c>
      <c r="F4" s="142">
        <v>30</v>
      </c>
      <c r="G4" s="142">
        <v>19</v>
      </c>
      <c r="H4" s="142">
        <v>39</v>
      </c>
      <c r="I4" s="142">
        <v>50</v>
      </c>
      <c r="J4" s="142">
        <v>53</v>
      </c>
      <c r="K4" s="142">
        <v>65</v>
      </c>
      <c r="L4" s="142">
        <v>63</v>
      </c>
      <c r="M4" s="142">
        <f>0.621329462454809*100</f>
        <v>62.132946245480902</v>
      </c>
      <c r="N4" s="142">
        <v>65.21358073208539</v>
      </c>
      <c r="O4" s="142">
        <v>88.825466307962913</v>
      </c>
    </row>
    <row r="5" spans="1:17" ht="15" customHeight="1">
      <c r="A5" s="45" t="s">
        <v>13</v>
      </c>
      <c r="B5" s="142">
        <v>68</v>
      </c>
      <c r="C5" s="142">
        <v>41</v>
      </c>
      <c r="D5" s="142">
        <v>38</v>
      </c>
      <c r="E5" s="142">
        <v>31</v>
      </c>
      <c r="F5" s="142">
        <v>42</v>
      </c>
      <c r="G5" s="142">
        <v>41</v>
      </c>
      <c r="H5" s="142">
        <v>66</v>
      </c>
      <c r="I5" s="142">
        <v>78</v>
      </c>
      <c r="J5" s="142">
        <v>88</v>
      </c>
      <c r="K5" s="142">
        <v>93</v>
      </c>
      <c r="L5" s="142">
        <v>123</v>
      </c>
      <c r="M5" s="142">
        <v>114.42193087008343</v>
      </c>
      <c r="N5" s="142">
        <v>119.32</v>
      </c>
      <c r="O5" s="142">
        <v>121.5</v>
      </c>
    </row>
    <row r="6" spans="1:17" ht="15" customHeight="1">
      <c r="A6" s="45" t="s">
        <v>497</v>
      </c>
      <c r="B6" s="143" t="s">
        <v>41</v>
      </c>
      <c r="C6" s="143" t="s">
        <v>41</v>
      </c>
      <c r="D6" s="143" t="s">
        <v>41</v>
      </c>
      <c r="E6" s="143" t="s">
        <v>41</v>
      </c>
      <c r="F6" s="143" t="s">
        <v>41</v>
      </c>
      <c r="G6" s="143" t="s">
        <v>41</v>
      </c>
      <c r="H6" s="143" t="s">
        <v>41</v>
      </c>
      <c r="I6" s="143" t="s">
        <v>41</v>
      </c>
      <c r="J6" s="143" t="s">
        <v>41</v>
      </c>
      <c r="K6" s="143" t="s">
        <v>41</v>
      </c>
      <c r="L6" s="143" t="s">
        <v>41</v>
      </c>
      <c r="M6" s="143" t="s">
        <v>41</v>
      </c>
      <c r="N6" s="143" t="s">
        <v>41</v>
      </c>
      <c r="O6" s="143" t="s">
        <v>41</v>
      </c>
    </row>
    <row r="7" spans="1:17" ht="15" customHeight="1">
      <c r="A7" s="13" t="s">
        <v>37</v>
      </c>
      <c r="B7" s="142">
        <v>81</v>
      </c>
      <c r="C7" s="142">
        <v>74</v>
      </c>
      <c r="D7" s="142">
        <v>73</v>
      </c>
      <c r="E7" s="142">
        <v>50</v>
      </c>
      <c r="F7" s="142">
        <v>100</v>
      </c>
      <c r="G7" s="142">
        <v>70</v>
      </c>
      <c r="H7" s="142">
        <v>92</v>
      </c>
      <c r="I7" s="142">
        <v>94</v>
      </c>
      <c r="J7" s="142">
        <v>123</v>
      </c>
      <c r="K7" s="142">
        <v>128</v>
      </c>
      <c r="L7" s="142">
        <v>148</v>
      </c>
      <c r="M7" s="142" t="s">
        <v>41</v>
      </c>
      <c r="N7" s="142">
        <v>168</v>
      </c>
      <c r="O7" s="143" t="s">
        <v>41</v>
      </c>
      <c r="Q7" s="17"/>
    </row>
    <row r="8" spans="1:17">
      <c r="A8" s="45" t="s">
        <v>496</v>
      </c>
      <c r="B8" s="142">
        <v>46</v>
      </c>
      <c r="C8" s="142">
        <v>43</v>
      </c>
      <c r="D8" s="142">
        <v>0</v>
      </c>
      <c r="E8" s="142">
        <v>37</v>
      </c>
      <c r="F8" s="142">
        <v>47</v>
      </c>
      <c r="G8" s="142">
        <v>0</v>
      </c>
      <c r="H8" s="142">
        <v>76</v>
      </c>
      <c r="I8" s="142">
        <v>80</v>
      </c>
      <c r="J8" s="142">
        <v>86</v>
      </c>
      <c r="K8" s="142">
        <v>107</v>
      </c>
      <c r="L8" s="142">
        <v>130</v>
      </c>
      <c r="M8" s="142">
        <v>116.3</v>
      </c>
      <c r="N8" s="142">
        <v>114</v>
      </c>
      <c r="O8" s="143" t="s">
        <v>41</v>
      </c>
      <c r="P8" s="54" t="s">
        <v>16</v>
      </c>
    </row>
    <row r="9" spans="1:17" ht="15" customHeight="1">
      <c r="A9" s="45" t="s">
        <v>11</v>
      </c>
      <c r="B9" s="142">
        <v>0</v>
      </c>
      <c r="C9" s="142">
        <v>0</v>
      </c>
      <c r="D9" s="142">
        <v>0</v>
      </c>
      <c r="E9" s="142">
        <v>39</v>
      </c>
      <c r="F9" s="142">
        <v>50</v>
      </c>
      <c r="G9" s="142">
        <v>0</v>
      </c>
      <c r="H9" s="142">
        <v>73</v>
      </c>
      <c r="I9" s="142">
        <v>89</v>
      </c>
      <c r="J9" s="142">
        <v>79</v>
      </c>
      <c r="K9" s="142">
        <v>97</v>
      </c>
      <c r="L9" s="142">
        <v>124</v>
      </c>
      <c r="M9" s="142">
        <v>103.8</v>
      </c>
      <c r="N9" s="142">
        <v>113.29</v>
      </c>
      <c r="O9" s="143" t="s">
        <v>41</v>
      </c>
    </row>
    <row r="10" spans="1:17" ht="15" customHeight="1">
      <c r="A10" s="45" t="s">
        <v>10</v>
      </c>
      <c r="B10" s="142">
        <v>43</v>
      </c>
      <c r="C10" s="142">
        <v>54</v>
      </c>
      <c r="D10" s="142">
        <v>47</v>
      </c>
      <c r="E10" s="142">
        <v>47</v>
      </c>
      <c r="F10" s="142">
        <v>76</v>
      </c>
      <c r="G10" s="142">
        <v>108</v>
      </c>
      <c r="H10" s="142">
        <v>105</v>
      </c>
      <c r="I10" s="142">
        <v>114.99999999999999</v>
      </c>
      <c r="J10" s="142">
        <v>155</v>
      </c>
      <c r="K10" s="142">
        <v>152</v>
      </c>
      <c r="L10" s="142">
        <v>149</v>
      </c>
      <c r="M10" s="142" t="s">
        <v>41</v>
      </c>
      <c r="N10" s="142">
        <v>135</v>
      </c>
      <c r="O10" s="155" t="s">
        <v>41</v>
      </c>
    </row>
    <row r="11" spans="1:17" ht="15" customHeight="1">
      <c r="A11" s="45" t="s">
        <v>9</v>
      </c>
      <c r="B11" s="142">
        <v>64</v>
      </c>
      <c r="C11" s="142">
        <v>71</v>
      </c>
      <c r="D11" s="142">
        <v>65</v>
      </c>
      <c r="E11" s="142">
        <v>51</v>
      </c>
      <c r="F11" s="142">
        <v>69</v>
      </c>
      <c r="G11" s="142">
        <v>66</v>
      </c>
      <c r="H11" s="142">
        <v>95</v>
      </c>
      <c r="I11" s="142">
        <v>117</v>
      </c>
      <c r="J11" s="142">
        <v>178.7570832138417</v>
      </c>
      <c r="K11" s="142">
        <v>170.24760327656861</v>
      </c>
      <c r="L11" s="142">
        <v>196.7034113991634</v>
      </c>
      <c r="M11" s="142">
        <v>193.42810344299858</v>
      </c>
      <c r="N11" s="142">
        <v>223.44291712584763</v>
      </c>
      <c r="O11" s="142">
        <v>152.19999999999999</v>
      </c>
    </row>
    <row r="12" spans="1:17" ht="15" customHeight="1">
      <c r="A12" s="45" t="s">
        <v>8</v>
      </c>
      <c r="B12" s="142">
        <v>0</v>
      </c>
      <c r="C12" s="142">
        <v>0</v>
      </c>
      <c r="D12" s="142">
        <v>0</v>
      </c>
      <c r="E12" s="142">
        <v>55.713094245204331</v>
      </c>
      <c r="F12" s="142">
        <v>55.14089870525514</v>
      </c>
      <c r="G12" s="142">
        <v>67.189586114819761</v>
      </c>
      <c r="H12" s="142">
        <v>83.243243243243242</v>
      </c>
      <c r="I12" s="142">
        <v>115.76243980738363</v>
      </c>
      <c r="J12" s="142">
        <v>153.06770098730607</v>
      </c>
      <c r="K12" s="142">
        <v>142.73227581741665</v>
      </c>
      <c r="L12" s="142">
        <v>167.7</v>
      </c>
      <c r="M12" s="142">
        <v>169</v>
      </c>
      <c r="N12" s="142">
        <f>50.84/30.62*100</f>
        <v>166.03527106466362</v>
      </c>
      <c r="O12" s="142">
        <v>129.12870159453306</v>
      </c>
    </row>
    <row r="13" spans="1:17" ht="15" customHeight="1">
      <c r="A13" s="45" t="s">
        <v>6</v>
      </c>
      <c r="B13" s="142">
        <v>74</v>
      </c>
      <c r="C13" s="142">
        <v>48</v>
      </c>
      <c r="D13" s="142">
        <v>53</v>
      </c>
      <c r="E13" s="142">
        <v>55.000000000000007</v>
      </c>
      <c r="F13" s="142">
        <v>56.000000000000007</v>
      </c>
      <c r="G13" s="142">
        <v>46</v>
      </c>
      <c r="H13" s="142">
        <v>88</v>
      </c>
      <c r="I13" s="142">
        <v>118.708967173739</v>
      </c>
      <c r="J13" s="142">
        <v>166.61954672918699</v>
      </c>
      <c r="K13" s="142">
        <v>108.544740920423</v>
      </c>
      <c r="L13" s="142">
        <v>170.23134966945901</v>
      </c>
      <c r="M13" s="142">
        <v>160.66970916646</v>
      </c>
      <c r="N13" s="142">
        <v>155</v>
      </c>
      <c r="O13" s="143" t="s">
        <v>41</v>
      </c>
    </row>
    <row r="14" spans="1:17" ht="15" customHeight="1">
      <c r="A14" s="45" t="s">
        <v>18</v>
      </c>
      <c r="B14" s="142">
        <v>46</v>
      </c>
      <c r="C14" s="142">
        <v>42</v>
      </c>
      <c r="D14" s="142">
        <v>0</v>
      </c>
      <c r="E14" s="142">
        <v>38</v>
      </c>
      <c r="F14" s="142">
        <v>47</v>
      </c>
      <c r="G14" s="142">
        <v>45</v>
      </c>
      <c r="H14" s="142">
        <v>68</v>
      </c>
      <c r="I14" s="142">
        <v>87</v>
      </c>
      <c r="J14" s="142">
        <v>78</v>
      </c>
      <c r="K14" s="142">
        <v>106</v>
      </c>
      <c r="L14" s="142">
        <v>124</v>
      </c>
      <c r="M14" s="142" t="s">
        <v>41</v>
      </c>
      <c r="N14" s="142">
        <v>108</v>
      </c>
      <c r="O14" s="141" t="s">
        <v>41</v>
      </c>
    </row>
    <row r="15" spans="1:17" ht="15" customHeight="1">
      <c r="A15" s="45" t="s">
        <v>4</v>
      </c>
      <c r="B15" s="142">
        <v>0</v>
      </c>
      <c r="C15" s="142">
        <v>0</v>
      </c>
      <c r="D15" s="142">
        <v>0</v>
      </c>
      <c r="E15" s="142">
        <v>0</v>
      </c>
      <c r="F15" s="142">
        <v>0</v>
      </c>
      <c r="G15" s="142">
        <v>0</v>
      </c>
      <c r="H15" s="142">
        <v>0</v>
      </c>
      <c r="I15" s="142" t="s">
        <v>7</v>
      </c>
      <c r="J15" s="142">
        <v>1.35</v>
      </c>
      <c r="K15" s="142">
        <v>1.3</v>
      </c>
      <c r="L15" s="142">
        <v>1.71</v>
      </c>
      <c r="M15" s="142">
        <v>1.6</v>
      </c>
      <c r="N15" s="142">
        <v>1.55</v>
      </c>
      <c r="O15" s="142">
        <v>1.3</v>
      </c>
    </row>
    <row r="16" spans="1:17" ht="15" customHeight="1">
      <c r="A16" s="45" t="s">
        <v>3</v>
      </c>
      <c r="B16" s="142">
        <v>0</v>
      </c>
      <c r="C16" s="142">
        <v>52</v>
      </c>
      <c r="D16" s="142">
        <v>51</v>
      </c>
      <c r="E16" s="142">
        <v>43</v>
      </c>
      <c r="F16" s="142">
        <v>50</v>
      </c>
      <c r="G16" s="142">
        <v>43</v>
      </c>
      <c r="H16" s="142">
        <v>81</v>
      </c>
      <c r="I16" s="142">
        <v>85</v>
      </c>
      <c r="J16" s="142">
        <v>87</v>
      </c>
      <c r="K16" s="142">
        <v>119</v>
      </c>
      <c r="L16" s="142">
        <v>138</v>
      </c>
      <c r="M16" s="142">
        <v>118</v>
      </c>
      <c r="N16" s="142">
        <v>119</v>
      </c>
      <c r="O16" s="143" t="s">
        <v>41</v>
      </c>
    </row>
    <row r="17" spans="1:16" ht="15" customHeight="1">
      <c r="A17" s="96" t="s">
        <v>30</v>
      </c>
      <c r="B17" s="142" t="s">
        <v>41</v>
      </c>
      <c r="C17" s="142">
        <v>43</v>
      </c>
      <c r="D17" s="142">
        <v>56.000000000000007</v>
      </c>
      <c r="E17" s="142">
        <v>63</v>
      </c>
      <c r="F17" s="142">
        <v>75</v>
      </c>
      <c r="G17" s="142">
        <v>67</v>
      </c>
      <c r="H17" s="142">
        <v>83</v>
      </c>
      <c r="I17" s="142">
        <v>119</v>
      </c>
      <c r="J17" s="142">
        <v>142</v>
      </c>
      <c r="K17" s="142">
        <v>120</v>
      </c>
      <c r="L17" s="142">
        <v>141</v>
      </c>
      <c r="M17" s="142">
        <v>136</v>
      </c>
      <c r="N17" s="142">
        <v>139</v>
      </c>
      <c r="O17" s="142">
        <v>103</v>
      </c>
      <c r="P17" s="20" t="s">
        <v>16</v>
      </c>
    </row>
    <row r="18" spans="1:16" ht="15" customHeight="1">
      <c r="A18" s="45" t="s">
        <v>1</v>
      </c>
      <c r="B18" s="142">
        <v>40</v>
      </c>
      <c r="C18" s="142">
        <v>72</v>
      </c>
      <c r="D18" s="142">
        <v>60</v>
      </c>
      <c r="E18" s="142">
        <v>53</v>
      </c>
      <c r="F18" s="142">
        <v>0</v>
      </c>
      <c r="G18" s="142">
        <v>72</v>
      </c>
      <c r="H18" s="142">
        <v>110.00000000000001</v>
      </c>
      <c r="I18" s="142">
        <v>131</v>
      </c>
      <c r="J18" s="142">
        <v>170</v>
      </c>
      <c r="K18" s="142">
        <v>166</v>
      </c>
      <c r="L18" s="142">
        <v>148</v>
      </c>
      <c r="M18" s="143" t="s">
        <v>41</v>
      </c>
      <c r="N18" s="143" t="s">
        <v>41</v>
      </c>
      <c r="O18" s="143" t="s">
        <v>41</v>
      </c>
    </row>
    <row r="19" spans="1:16" ht="15" customHeight="1">
      <c r="A19" s="45" t="s">
        <v>23</v>
      </c>
      <c r="B19" s="142">
        <v>68</v>
      </c>
      <c r="C19" s="142">
        <v>47</v>
      </c>
      <c r="D19" s="142">
        <v>38</v>
      </c>
      <c r="E19" s="142">
        <v>26</v>
      </c>
      <c r="F19" s="142">
        <v>85</v>
      </c>
      <c r="G19" s="142">
        <v>5</v>
      </c>
      <c r="H19" s="142">
        <v>61</v>
      </c>
      <c r="I19" s="142">
        <v>0</v>
      </c>
      <c r="J19" s="142">
        <v>130</v>
      </c>
      <c r="K19" s="142">
        <v>129</v>
      </c>
      <c r="L19" s="142">
        <v>152</v>
      </c>
      <c r="M19" s="142">
        <v>150</v>
      </c>
      <c r="N19" s="142">
        <v>150</v>
      </c>
      <c r="O19" s="142">
        <v>140</v>
      </c>
    </row>
    <row r="20" spans="1:16" ht="15" customHeight="1">
      <c r="M20" s="25"/>
      <c r="N20" s="25"/>
      <c r="O20" s="25"/>
    </row>
    <row r="21" spans="1:16" ht="15" customHeight="1">
      <c r="A21" s="27" t="s">
        <v>19</v>
      </c>
      <c r="C21" s="19"/>
      <c r="D21" s="19"/>
      <c r="E21" s="19"/>
      <c r="F21" s="19"/>
      <c r="G21" s="19"/>
      <c r="H21" s="19"/>
      <c r="I21" s="19"/>
      <c r="J21" s="19"/>
      <c r="K21" s="19"/>
    </row>
    <row r="22" spans="1:16" ht="15" customHeight="1">
      <c r="C22" s="151"/>
      <c r="D22" s="151"/>
      <c r="E22" s="151"/>
      <c r="F22" s="151"/>
      <c r="G22" s="151"/>
      <c r="H22" s="151"/>
      <c r="I22" s="151"/>
      <c r="J22" s="151"/>
      <c r="K22" s="151"/>
    </row>
    <row r="23" spans="1:16" ht="15" customHeight="1">
      <c r="A23" s="19" t="s">
        <v>213</v>
      </c>
      <c r="C23" s="151"/>
      <c r="D23" s="151"/>
      <c r="E23" s="151"/>
      <c r="F23" s="151"/>
      <c r="G23" s="151"/>
      <c r="H23" s="151"/>
      <c r="I23" s="151"/>
      <c r="J23" s="151"/>
      <c r="K23" s="151"/>
    </row>
    <row r="24" spans="1:16" ht="15" customHeight="1">
      <c r="A24" s="151"/>
      <c r="N24" s="86"/>
      <c r="O24" s="86"/>
    </row>
    <row r="25" spans="1:16" ht="14.65" customHeight="1">
      <c r="A25" s="56" t="s">
        <v>337</v>
      </c>
      <c r="C25" s="24"/>
      <c r="D25" s="24"/>
      <c r="E25" s="24"/>
      <c r="F25" s="24"/>
      <c r="G25" s="24"/>
      <c r="H25" s="24"/>
      <c r="I25" s="24"/>
      <c r="J25" s="24"/>
      <c r="K25" s="24"/>
      <c r="N25" s="86"/>
      <c r="O25" s="86"/>
    </row>
    <row r="26" spans="1:16" ht="15" customHeight="1">
      <c r="A26" s="49" t="s">
        <v>16</v>
      </c>
    </row>
    <row r="27" spans="1:16" ht="15" customHeight="1">
      <c r="A27" s="35" t="s">
        <v>42</v>
      </c>
    </row>
    <row r="28" spans="1:16" ht="15" customHeight="1">
      <c r="A28" s="35"/>
    </row>
    <row r="29" spans="1:16" ht="13.75" customHeight="1">
      <c r="A29" s="27" t="s">
        <v>145</v>
      </c>
      <c r="C29" s="19"/>
      <c r="D29" s="19"/>
      <c r="E29" s="19"/>
      <c r="F29" s="19"/>
      <c r="G29" s="19"/>
      <c r="H29" s="19"/>
      <c r="I29" s="19"/>
      <c r="J29" s="19"/>
      <c r="K29" s="19"/>
    </row>
    <row r="30" spans="1:16">
      <c r="B30" s="19"/>
      <c r="C30" s="19"/>
      <c r="D30" s="19"/>
      <c r="E30" s="19"/>
      <c r="F30" s="19"/>
      <c r="G30" s="19"/>
      <c r="H30" s="19"/>
      <c r="I30" s="19"/>
      <c r="J30" s="19"/>
      <c r="K30" s="19"/>
    </row>
    <row r="31" spans="1:16">
      <c r="A31" s="19" t="s">
        <v>187</v>
      </c>
    </row>
  </sheetData>
  <conditionalFormatting sqref="N7">
    <cfRule type="expression" dxfId="77" priority="11" stopIfTrue="1">
      <formula>ISNA(ACTIVECELL)</formula>
    </cfRule>
  </conditionalFormatting>
  <conditionalFormatting sqref="O17">
    <cfRule type="expression" dxfId="76" priority="3" stopIfTrue="1">
      <formula>ISNA(ACTIVECELL)</formula>
    </cfRule>
  </conditionalFormatting>
  <conditionalFormatting sqref="O14">
    <cfRule type="expression" dxfId="75" priority="1" stopIfTrue="1">
      <formula>ISNA(ACTIVECELL)</formula>
    </cfRule>
  </conditionalFormatting>
  <hyperlinks>
    <hyperlink ref="Q3" location="Content!A1" display="Back to content pag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16" workbookViewId="0">
      <selection activeCell="R10" sqref="R10"/>
    </sheetView>
  </sheetViews>
  <sheetFormatPr defaultColWidth="9.1796875" defaultRowHeight="14"/>
  <cols>
    <col min="1" max="1" width="33.81640625" style="49" customWidth="1"/>
    <col min="2" max="14" width="6.26953125" style="49" customWidth="1"/>
    <col min="15" max="16" width="7" style="49" customWidth="1"/>
    <col min="17" max="16384" width="9.1796875" style="49"/>
  </cols>
  <sheetData>
    <row r="1" spans="1:18" ht="15" customHeight="1">
      <c r="A1" s="27" t="s">
        <v>606</v>
      </c>
      <c r="B1" s="42"/>
      <c r="C1" s="42"/>
      <c r="D1" s="42"/>
      <c r="E1" s="42"/>
      <c r="F1" s="42"/>
      <c r="G1" s="42"/>
      <c r="H1" s="42"/>
      <c r="I1" s="42"/>
    </row>
    <row r="2" spans="1:18" ht="15" customHeight="1">
      <c r="A2" s="42"/>
    </row>
    <row r="3" spans="1:18" ht="26.25" customHeight="1">
      <c r="A3" s="225" t="s">
        <v>26</v>
      </c>
      <c r="B3" s="12">
        <v>1991</v>
      </c>
      <c r="C3" s="12">
        <v>1992</v>
      </c>
      <c r="D3" s="12">
        <v>1995</v>
      </c>
      <c r="E3" s="12">
        <v>1998</v>
      </c>
      <c r="F3" s="102">
        <v>2000</v>
      </c>
      <c r="G3" s="102">
        <v>2002</v>
      </c>
      <c r="H3" s="102">
        <v>2004</v>
      </c>
      <c r="I3" s="102">
        <v>2006</v>
      </c>
      <c r="J3" s="102">
        <v>2008</v>
      </c>
      <c r="K3" s="182">
        <v>2010</v>
      </c>
      <c r="L3" s="182">
        <v>2012</v>
      </c>
      <c r="M3" s="12">
        <v>2013</v>
      </c>
      <c r="N3" s="12">
        <v>2014</v>
      </c>
      <c r="O3" s="12">
        <v>2015</v>
      </c>
      <c r="P3" s="12">
        <v>2016</v>
      </c>
      <c r="R3" s="46" t="s">
        <v>521</v>
      </c>
    </row>
    <row r="4" spans="1:18" ht="15" customHeight="1">
      <c r="A4" s="45" t="s">
        <v>14</v>
      </c>
      <c r="B4" s="136">
        <v>0</v>
      </c>
      <c r="C4" s="136">
        <v>0</v>
      </c>
      <c r="D4" s="136">
        <v>0</v>
      </c>
      <c r="E4" s="136">
        <v>19</v>
      </c>
      <c r="F4" s="136">
        <v>15</v>
      </c>
      <c r="G4" s="136">
        <v>13</v>
      </c>
      <c r="H4" s="136">
        <v>28.999999999999996</v>
      </c>
      <c r="I4" s="136">
        <v>36</v>
      </c>
      <c r="J4" s="136">
        <v>39</v>
      </c>
      <c r="K4" s="136">
        <v>43</v>
      </c>
      <c r="L4" s="136">
        <v>42</v>
      </c>
      <c r="M4" s="136">
        <v>41.421964163653954</v>
      </c>
      <c r="N4" s="136">
        <v>43.475720488056943</v>
      </c>
      <c r="O4" s="136">
        <v>58.27139613965128</v>
      </c>
      <c r="P4" s="136">
        <f>0.82*100</f>
        <v>82</v>
      </c>
    </row>
    <row r="5" spans="1:18" ht="15" customHeight="1">
      <c r="A5" s="45" t="s">
        <v>13</v>
      </c>
      <c r="B5" s="136">
        <v>61</v>
      </c>
      <c r="C5" s="136">
        <v>37</v>
      </c>
      <c r="D5" s="136">
        <v>35</v>
      </c>
      <c r="E5" s="136">
        <v>28.999999999999996</v>
      </c>
      <c r="F5" s="136">
        <v>39</v>
      </c>
      <c r="G5" s="136">
        <v>38</v>
      </c>
      <c r="H5" s="136">
        <v>61</v>
      </c>
      <c r="I5" s="136">
        <v>74</v>
      </c>
      <c r="J5" s="136">
        <v>102</v>
      </c>
      <c r="K5" s="136">
        <v>97</v>
      </c>
      <c r="L5" s="136">
        <v>125</v>
      </c>
      <c r="M5" s="136">
        <v>115.61382598331348</v>
      </c>
      <c r="N5" s="136">
        <v>118.13</v>
      </c>
      <c r="O5" s="136">
        <v>118.5</v>
      </c>
      <c r="P5" s="136">
        <f>0.67*100</f>
        <v>67</v>
      </c>
      <c r="R5" s="17"/>
    </row>
    <row r="6" spans="1:18" ht="15" customHeight="1">
      <c r="A6" s="45" t="s">
        <v>497</v>
      </c>
      <c r="B6" s="135" t="s">
        <v>41</v>
      </c>
      <c r="C6" s="135" t="s">
        <v>41</v>
      </c>
      <c r="D6" s="135" t="s">
        <v>41</v>
      </c>
      <c r="E6" s="135" t="s">
        <v>41</v>
      </c>
      <c r="F6" s="135" t="s">
        <v>41</v>
      </c>
      <c r="G6" s="135" t="s">
        <v>41</v>
      </c>
      <c r="H6" s="135" t="s">
        <v>41</v>
      </c>
      <c r="I6" s="135" t="s">
        <v>41</v>
      </c>
      <c r="J6" s="135" t="s">
        <v>41</v>
      </c>
      <c r="K6" s="135" t="s">
        <v>41</v>
      </c>
      <c r="L6" s="135" t="s">
        <v>41</v>
      </c>
      <c r="M6" s="135" t="s">
        <v>41</v>
      </c>
      <c r="N6" s="135" t="s">
        <v>41</v>
      </c>
      <c r="O6" s="135" t="s">
        <v>41</v>
      </c>
      <c r="P6" s="135" t="s">
        <v>41</v>
      </c>
      <c r="R6" s="17"/>
    </row>
    <row r="7" spans="1:18" ht="15" customHeight="1">
      <c r="A7" s="13" t="s">
        <v>37</v>
      </c>
      <c r="B7" s="136">
        <v>73</v>
      </c>
      <c r="C7" s="136">
        <v>67</v>
      </c>
      <c r="D7" s="136">
        <v>70</v>
      </c>
      <c r="E7" s="136">
        <v>50</v>
      </c>
      <c r="F7" s="136">
        <v>93</v>
      </c>
      <c r="G7" s="136">
        <v>69</v>
      </c>
      <c r="H7" s="136">
        <v>81</v>
      </c>
      <c r="I7" s="136">
        <v>100</v>
      </c>
      <c r="J7" s="136">
        <v>121</v>
      </c>
      <c r="K7" s="136">
        <v>127</v>
      </c>
      <c r="L7" s="136">
        <v>148</v>
      </c>
      <c r="M7" s="136" t="s">
        <v>41</v>
      </c>
      <c r="N7" s="136">
        <v>167</v>
      </c>
      <c r="O7" s="135" t="s">
        <v>41</v>
      </c>
      <c r="P7" s="136">
        <f>1.2*100</f>
        <v>120</v>
      </c>
    </row>
    <row r="8" spans="1:18" ht="15" customHeight="1">
      <c r="A8" s="45" t="s">
        <v>496</v>
      </c>
      <c r="B8" s="136" t="s">
        <v>41</v>
      </c>
      <c r="C8" s="136">
        <v>40</v>
      </c>
      <c r="D8" s="136">
        <v>0</v>
      </c>
      <c r="E8" s="136">
        <v>36</v>
      </c>
      <c r="F8" s="136">
        <v>44</v>
      </c>
      <c r="G8" s="136">
        <v>0</v>
      </c>
      <c r="H8" s="136">
        <v>73</v>
      </c>
      <c r="I8" s="136">
        <v>85</v>
      </c>
      <c r="J8" s="136">
        <v>93</v>
      </c>
      <c r="K8" s="136">
        <v>110.00000000000001</v>
      </c>
      <c r="L8" s="136">
        <v>134</v>
      </c>
      <c r="M8" s="136">
        <v>119.69</v>
      </c>
      <c r="N8" s="136">
        <v>116</v>
      </c>
      <c r="O8" s="136">
        <v>73</v>
      </c>
      <c r="P8" s="136">
        <f>0.77*100</f>
        <v>77</v>
      </c>
    </row>
    <row r="9" spans="1:18" ht="15" customHeight="1">
      <c r="A9" s="45" t="s">
        <v>11</v>
      </c>
      <c r="B9" s="136" t="s">
        <v>41</v>
      </c>
      <c r="C9" s="136" t="s">
        <v>41</v>
      </c>
      <c r="D9" s="136" t="s">
        <v>41</v>
      </c>
      <c r="E9" s="136">
        <v>38</v>
      </c>
      <c r="F9" s="136">
        <v>47</v>
      </c>
      <c r="G9" s="136" t="s">
        <v>41</v>
      </c>
      <c r="H9" s="136">
        <v>68</v>
      </c>
      <c r="I9" s="136">
        <v>88</v>
      </c>
      <c r="J9" s="136">
        <v>93</v>
      </c>
      <c r="K9" s="136">
        <v>107</v>
      </c>
      <c r="L9" s="136">
        <v>131</v>
      </c>
      <c r="M9" s="136">
        <v>109.5</v>
      </c>
      <c r="N9" s="136">
        <v>118.18</v>
      </c>
      <c r="O9" s="135" t="s">
        <v>41</v>
      </c>
      <c r="P9" s="136">
        <f>0.73*100</f>
        <v>73</v>
      </c>
    </row>
    <row r="10" spans="1:18" ht="15" customHeight="1">
      <c r="A10" s="45" t="s">
        <v>10</v>
      </c>
      <c r="B10" s="136">
        <v>25</v>
      </c>
      <c r="C10" s="136">
        <v>31</v>
      </c>
      <c r="D10" s="136">
        <v>32</v>
      </c>
      <c r="E10" s="136">
        <v>33</v>
      </c>
      <c r="F10" s="136">
        <v>45</v>
      </c>
      <c r="G10" s="136">
        <v>65</v>
      </c>
      <c r="H10" s="136">
        <v>79</v>
      </c>
      <c r="I10" s="136">
        <v>100</v>
      </c>
      <c r="J10" s="136">
        <v>143</v>
      </c>
      <c r="K10" s="136">
        <v>126</v>
      </c>
      <c r="L10" s="136">
        <v>122</v>
      </c>
      <c r="M10" s="136" t="s">
        <v>41</v>
      </c>
      <c r="N10" s="136">
        <v>109.00000000000001</v>
      </c>
      <c r="O10" s="136">
        <v>97.05</v>
      </c>
      <c r="P10" s="136">
        <f>0.93*100</f>
        <v>93</v>
      </c>
    </row>
    <row r="11" spans="1:18" ht="15" customHeight="1">
      <c r="A11" s="45" t="s">
        <v>9</v>
      </c>
      <c r="B11" s="136">
        <v>56.000000000000007</v>
      </c>
      <c r="C11" s="136">
        <v>67</v>
      </c>
      <c r="D11" s="136">
        <v>55.000000000000007</v>
      </c>
      <c r="E11" s="136">
        <v>45</v>
      </c>
      <c r="F11" s="136">
        <v>68</v>
      </c>
      <c r="G11" s="136">
        <v>62</v>
      </c>
      <c r="H11" s="136">
        <v>88</v>
      </c>
      <c r="I11" s="136">
        <v>112.00000000000001</v>
      </c>
      <c r="J11" s="136">
        <v>90.005373455131647</v>
      </c>
      <c r="K11" s="136">
        <v>153.50193738051269</v>
      </c>
      <c r="L11" s="136">
        <v>190.68187839714821</v>
      </c>
      <c r="M11" s="136">
        <v>187.95653406959346</v>
      </c>
      <c r="N11" s="136">
        <v>227.27793262836516</v>
      </c>
      <c r="O11" s="136">
        <v>157.19999999999999</v>
      </c>
      <c r="P11" s="136">
        <f>1.14*100</f>
        <v>113.99999999999999</v>
      </c>
    </row>
    <row r="12" spans="1:18" ht="15" customHeight="1">
      <c r="A12" s="45" t="s">
        <v>8</v>
      </c>
      <c r="B12" s="136">
        <v>37</v>
      </c>
      <c r="C12" s="136">
        <v>31</v>
      </c>
      <c r="D12" s="136">
        <v>31</v>
      </c>
      <c r="E12" s="136">
        <v>32</v>
      </c>
      <c r="F12" s="136">
        <v>30</v>
      </c>
      <c r="G12" s="136">
        <v>39</v>
      </c>
      <c r="H12" s="136">
        <v>52</v>
      </c>
      <c r="I12" s="136">
        <v>92</v>
      </c>
      <c r="J12" s="136">
        <v>139</v>
      </c>
      <c r="K12" s="136">
        <v>113.99999999999999</v>
      </c>
      <c r="L12" s="136">
        <v>138</v>
      </c>
      <c r="M12" s="136">
        <v>142</v>
      </c>
      <c r="N12" s="136">
        <f>42.55/30.62*100</f>
        <v>138.96146309601568</v>
      </c>
      <c r="O12" s="136">
        <v>104.41343963553531</v>
      </c>
      <c r="P12" s="136">
        <f>0.85*100</f>
        <v>85</v>
      </c>
    </row>
    <row r="13" spans="1:18" ht="15" customHeight="1">
      <c r="A13" s="45" t="s">
        <v>6</v>
      </c>
      <c r="B13" s="136">
        <v>26</v>
      </c>
      <c r="C13" s="136">
        <v>21</v>
      </c>
      <c r="D13" s="136">
        <v>32</v>
      </c>
      <c r="E13" s="136">
        <v>41</v>
      </c>
      <c r="F13" s="136">
        <v>54</v>
      </c>
      <c r="G13" s="136">
        <v>43</v>
      </c>
      <c r="H13" s="136">
        <v>79</v>
      </c>
      <c r="I13" s="136">
        <v>103.408893781692</v>
      </c>
      <c r="J13" s="136">
        <v>150.66370155840599</v>
      </c>
      <c r="K13" s="136">
        <v>90.601627248837701</v>
      </c>
      <c r="L13" s="136">
        <v>132.29569217623799</v>
      </c>
      <c r="M13" s="136">
        <v>124.864840860421</v>
      </c>
      <c r="N13" s="136">
        <v>120</v>
      </c>
      <c r="O13" s="135" t="s">
        <v>41</v>
      </c>
      <c r="P13" s="136">
        <f>0.6*100</f>
        <v>60</v>
      </c>
    </row>
    <row r="14" spans="1:18" ht="15" customHeight="1">
      <c r="A14" s="45" t="s">
        <v>18</v>
      </c>
      <c r="B14" s="136">
        <v>41</v>
      </c>
      <c r="C14" s="136">
        <v>38</v>
      </c>
      <c r="D14" s="136">
        <v>0</v>
      </c>
      <c r="E14" s="136">
        <v>36</v>
      </c>
      <c r="F14" s="136">
        <v>44</v>
      </c>
      <c r="G14" s="136">
        <v>43</v>
      </c>
      <c r="H14" s="136">
        <v>65</v>
      </c>
      <c r="I14" s="136">
        <v>87</v>
      </c>
      <c r="J14" s="136">
        <v>88</v>
      </c>
      <c r="K14" s="136">
        <v>109.00000000000001</v>
      </c>
      <c r="L14" s="136">
        <v>131</v>
      </c>
      <c r="M14" s="136" t="s">
        <v>41</v>
      </c>
      <c r="N14" s="136">
        <v>112.00000000000001</v>
      </c>
      <c r="O14" s="138" t="s">
        <v>41</v>
      </c>
      <c r="P14" s="136">
        <f>0.74*100</f>
        <v>74</v>
      </c>
    </row>
    <row r="15" spans="1:18" ht="15" customHeight="1">
      <c r="A15" s="45" t="s">
        <v>4</v>
      </c>
      <c r="B15" s="136">
        <v>0</v>
      </c>
      <c r="C15" s="136">
        <v>0</v>
      </c>
      <c r="D15" s="136">
        <v>0</v>
      </c>
      <c r="E15" s="136">
        <v>0</v>
      </c>
      <c r="F15" s="136">
        <v>0</v>
      </c>
      <c r="G15" s="136">
        <v>0</v>
      </c>
      <c r="H15" s="136">
        <v>0</v>
      </c>
      <c r="I15" s="136">
        <v>135</v>
      </c>
      <c r="J15" s="136">
        <v>135</v>
      </c>
      <c r="K15" s="136">
        <v>132</v>
      </c>
      <c r="L15" s="136">
        <v>170</v>
      </c>
      <c r="M15" s="136">
        <v>171</v>
      </c>
      <c r="N15" s="136">
        <v>171.14892718299515</v>
      </c>
      <c r="O15" s="136">
        <v>131.65636616570501</v>
      </c>
      <c r="P15" s="138" t="s">
        <v>41</v>
      </c>
    </row>
    <row r="16" spans="1:18" ht="15" customHeight="1">
      <c r="A16" s="45" t="s">
        <v>3</v>
      </c>
      <c r="B16" s="136">
        <v>0</v>
      </c>
      <c r="C16" s="136">
        <v>52</v>
      </c>
      <c r="D16" s="136">
        <v>46</v>
      </c>
      <c r="E16" s="136">
        <v>39</v>
      </c>
      <c r="F16" s="136">
        <v>50</v>
      </c>
      <c r="G16" s="136">
        <v>40</v>
      </c>
      <c r="H16" s="136">
        <v>80</v>
      </c>
      <c r="I16" s="136">
        <v>84</v>
      </c>
      <c r="J16" s="136">
        <v>95</v>
      </c>
      <c r="K16" s="136">
        <v>113.99999999999999</v>
      </c>
      <c r="L16" s="136">
        <v>142</v>
      </c>
      <c r="M16" s="136">
        <v>111</v>
      </c>
      <c r="N16" s="136">
        <v>117</v>
      </c>
      <c r="O16" s="135" t="s">
        <v>41</v>
      </c>
      <c r="P16" s="136">
        <f>0.9*100</f>
        <v>90</v>
      </c>
    </row>
    <row r="17" spans="1:18" ht="15" customHeight="1">
      <c r="A17" s="96" t="s">
        <v>30</v>
      </c>
      <c r="B17" s="136">
        <v>25</v>
      </c>
      <c r="C17" s="136">
        <v>30</v>
      </c>
      <c r="D17" s="136">
        <v>44</v>
      </c>
      <c r="E17" s="136">
        <v>56.999999999999993</v>
      </c>
      <c r="F17" s="136">
        <v>73</v>
      </c>
      <c r="G17" s="136">
        <v>61</v>
      </c>
      <c r="H17" s="136">
        <v>74</v>
      </c>
      <c r="I17" s="136">
        <v>118</v>
      </c>
      <c r="J17" s="136">
        <v>149</v>
      </c>
      <c r="K17" s="136">
        <v>115.99999999999999</v>
      </c>
      <c r="L17" s="136">
        <v>136</v>
      </c>
      <c r="M17" s="136">
        <v>131</v>
      </c>
      <c r="N17" s="136">
        <v>133</v>
      </c>
      <c r="O17" s="136">
        <v>96</v>
      </c>
      <c r="P17" s="136">
        <f>0.8*100</f>
        <v>80</v>
      </c>
      <c r="Q17" s="20" t="s">
        <v>16</v>
      </c>
      <c r="R17" s="77"/>
    </row>
    <row r="18" spans="1:18" ht="15" customHeight="1">
      <c r="A18" s="45" t="s">
        <v>1</v>
      </c>
      <c r="B18" s="136">
        <v>24</v>
      </c>
      <c r="C18" s="136">
        <v>66</v>
      </c>
      <c r="D18" s="136">
        <v>56.999999999999993</v>
      </c>
      <c r="E18" s="136">
        <v>49</v>
      </c>
      <c r="F18" s="136">
        <v>0</v>
      </c>
      <c r="G18" s="136">
        <v>60</v>
      </c>
      <c r="H18" s="136">
        <v>98</v>
      </c>
      <c r="I18" s="136">
        <v>122</v>
      </c>
      <c r="J18" s="136">
        <v>161</v>
      </c>
      <c r="K18" s="136">
        <v>152</v>
      </c>
      <c r="L18" s="136">
        <v>148</v>
      </c>
      <c r="M18" s="136">
        <v>160.53160253438423</v>
      </c>
      <c r="N18" s="136">
        <v>158.2435438630429</v>
      </c>
      <c r="O18" s="136">
        <v>90.582910134687594</v>
      </c>
      <c r="P18" s="136">
        <f>1.16*100</f>
        <v>115.99999999999999</v>
      </c>
    </row>
    <row r="19" spans="1:18" ht="15" customHeight="1">
      <c r="A19" s="45" t="s">
        <v>23</v>
      </c>
      <c r="B19" s="136">
        <v>37</v>
      </c>
      <c r="C19" s="136">
        <v>28.000000000000004</v>
      </c>
      <c r="D19" s="136">
        <v>28.999999999999996</v>
      </c>
      <c r="E19" s="136">
        <v>22</v>
      </c>
      <c r="F19" s="136">
        <v>72</v>
      </c>
      <c r="G19" s="136">
        <v>5</v>
      </c>
      <c r="H19" s="136">
        <v>65</v>
      </c>
      <c r="I19" s="136">
        <v>0</v>
      </c>
      <c r="J19" s="136">
        <v>105</v>
      </c>
      <c r="K19" s="136">
        <v>114.99999999999999</v>
      </c>
      <c r="L19" s="136">
        <v>140</v>
      </c>
      <c r="M19" s="136">
        <v>140</v>
      </c>
      <c r="N19" s="136">
        <v>135</v>
      </c>
      <c r="O19" s="136">
        <v>135</v>
      </c>
      <c r="P19" s="136">
        <f>1.18*100</f>
        <v>118</v>
      </c>
    </row>
    <row r="20" spans="1:18" ht="15" customHeight="1">
      <c r="N20" s="25"/>
      <c r="O20" s="25"/>
      <c r="P20" s="25"/>
    </row>
    <row r="21" spans="1:18" ht="15" customHeight="1">
      <c r="A21" s="27" t="s">
        <v>19</v>
      </c>
      <c r="C21" s="19"/>
      <c r="D21" s="19"/>
      <c r="E21" s="19"/>
      <c r="F21" s="19"/>
      <c r="G21" s="19"/>
      <c r="H21" s="19"/>
      <c r="I21" s="19"/>
      <c r="J21" s="19"/>
      <c r="K21" s="19"/>
    </row>
    <row r="22" spans="1:18" ht="15" customHeight="1">
      <c r="C22" s="151"/>
      <c r="D22" s="151"/>
      <c r="E22" s="151"/>
      <c r="F22" s="151"/>
      <c r="G22" s="151"/>
      <c r="H22" s="151"/>
      <c r="I22" s="151"/>
      <c r="J22" s="151"/>
      <c r="K22" s="151"/>
    </row>
    <row r="23" spans="1:18" ht="15" customHeight="1">
      <c r="A23" s="19" t="s">
        <v>213</v>
      </c>
      <c r="C23" s="19"/>
      <c r="D23" s="19"/>
      <c r="E23" s="19"/>
      <c r="F23" s="19"/>
      <c r="G23" s="19"/>
      <c r="H23" s="19"/>
      <c r="I23" s="19"/>
      <c r="J23" s="19"/>
      <c r="K23" s="19"/>
      <c r="L23" s="19"/>
      <c r="M23" s="19"/>
      <c r="N23" s="19"/>
      <c r="O23" s="19"/>
      <c r="P23" s="19"/>
    </row>
    <row r="24" spans="1:18" ht="15" customHeight="1">
      <c r="A24" s="151"/>
      <c r="N24" s="86"/>
      <c r="O24" s="86"/>
      <c r="P24" s="86"/>
    </row>
    <row r="25" spans="1:18" ht="14.65" customHeight="1">
      <c r="A25" s="19" t="s">
        <v>338</v>
      </c>
      <c r="C25" s="24"/>
      <c r="D25" s="24"/>
      <c r="E25" s="24"/>
      <c r="F25" s="24"/>
      <c r="G25" s="24"/>
      <c r="H25" s="24"/>
      <c r="I25" s="24"/>
      <c r="J25" s="24"/>
      <c r="K25" s="24"/>
      <c r="L25" s="24"/>
      <c r="M25" s="24"/>
      <c r="N25" s="24"/>
      <c r="O25" s="24"/>
      <c r="P25" s="24"/>
    </row>
    <row r="26" spans="1:18" ht="15" customHeight="1">
      <c r="A26" s="49" t="s">
        <v>16</v>
      </c>
    </row>
    <row r="27" spans="1:18" ht="15" customHeight="1">
      <c r="A27" s="19" t="s">
        <v>514</v>
      </c>
    </row>
    <row r="28" spans="1:18" ht="15" customHeight="1"/>
    <row r="29" spans="1:18">
      <c r="A29" s="35" t="s">
        <v>42</v>
      </c>
    </row>
    <row r="31" spans="1:18" ht="13.75" customHeight="1">
      <c r="A31" s="27" t="s">
        <v>145</v>
      </c>
      <c r="C31" s="19"/>
      <c r="D31" s="19"/>
      <c r="E31" s="19"/>
      <c r="F31" s="19"/>
      <c r="G31" s="19"/>
      <c r="H31" s="19"/>
      <c r="I31" s="19"/>
      <c r="J31" s="19"/>
      <c r="K31" s="19"/>
    </row>
    <row r="32" spans="1:18">
      <c r="B32" s="19"/>
      <c r="C32" s="19"/>
      <c r="D32" s="19"/>
      <c r="E32" s="19"/>
      <c r="F32" s="19"/>
      <c r="G32" s="19"/>
      <c r="H32" s="19"/>
      <c r="I32" s="19"/>
      <c r="J32" s="19"/>
      <c r="K32" s="19"/>
    </row>
    <row r="33" spans="1:1">
      <c r="A33" s="19" t="s">
        <v>188</v>
      </c>
    </row>
  </sheetData>
  <conditionalFormatting sqref="N13">
    <cfRule type="expression" dxfId="74" priority="14" stopIfTrue="1">
      <formula>ISNA(ACTIVECELL)</formula>
    </cfRule>
  </conditionalFormatting>
  <conditionalFormatting sqref="N14 N7">
    <cfRule type="expression" dxfId="73" priority="13" stopIfTrue="1">
      <formula>ISNA(ACTIVECELL)</formula>
    </cfRule>
  </conditionalFormatting>
  <conditionalFormatting sqref="N16">
    <cfRule type="expression" dxfId="72" priority="12" stopIfTrue="1">
      <formula>ISNA(ACTIVECELL)</formula>
    </cfRule>
  </conditionalFormatting>
  <conditionalFormatting sqref="N17">
    <cfRule type="expression" dxfId="71" priority="11" stopIfTrue="1">
      <formula>ISNA(ACTIVECELL)</formula>
    </cfRule>
  </conditionalFormatting>
  <conditionalFormatting sqref="O17">
    <cfRule type="expression" dxfId="70" priority="3" stopIfTrue="1">
      <formula>ISNA(ACTIVECELL)</formula>
    </cfRule>
  </conditionalFormatting>
  <conditionalFormatting sqref="O14">
    <cfRule type="expression" dxfId="69" priority="2" stopIfTrue="1">
      <formula>ISNA(ACTIVECELL)</formula>
    </cfRule>
  </conditionalFormatting>
  <conditionalFormatting sqref="P15">
    <cfRule type="expression" dxfId="68" priority="1" stopIfTrue="1">
      <formula>ISNA(ACTIVECELL)</formula>
    </cfRule>
  </conditionalFormatting>
  <hyperlinks>
    <hyperlink ref="R3" location="Content!A1" display="Back to content pag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opLeftCell="A10" workbookViewId="0">
      <selection activeCell="E21" sqref="E21"/>
    </sheetView>
  </sheetViews>
  <sheetFormatPr defaultRowHeight="14.5"/>
  <cols>
    <col min="1" max="1" width="33.81640625" style="49" customWidth="1"/>
    <col min="2" max="17" width="7.90625" style="49" customWidth="1"/>
    <col min="18" max="19" width="8.7265625" style="49"/>
  </cols>
  <sheetData>
    <row r="1" spans="1:19">
      <c r="A1" s="27" t="s">
        <v>592</v>
      </c>
      <c r="B1" s="47"/>
      <c r="C1" s="42"/>
      <c r="D1" s="42"/>
      <c r="E1" s="42"/>
      <c r="F1" s="42"/>
      <c r="G1" s="42"/>
      <c r="H1" s="42"/>
      <c r="I1" s="42"/>
      <c r="J1" s="42"/>
      <c r="K1" s="47"/>
      <c r="L1" s="47"/>
      <c r="M1" s="47"/>
      <c r="N1" s="47"/>
      <c r="O1" s="47"/>
      <c r="R1" s="47"/>
      <c r="S1" s="47"/>
    </row>
    <row r="2" spans="1:19">
      <c r="A2" s="42"/>
    </row>
    <row r="3" spans="1:19">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S3" s="46" t="s">
        <v>521</v>
      </c>
    </row>
    <row r="4" spans="1:19">
      <c r="A4" s="230" t="s">
        <v>14</v>
      </c>
      <c r="B4" s="87">
        <v>2.9231715243802685</v>
      </c>
      <c r="C4" s="87">
        <v>1.3306019829269546</v>
      </c>
      <c r="D4" s="87">
        <v>0.67156720008393866</v>
      </c>
      <c r="E4" s="87">
        <v>0.39340155114193437</v>
      </c>
      <c r="F4" s="87">
        <v>0.35175596400223091</v>
      </c>
      <c r="G4" s="87">
        <v>0.37095903692140653</v>
      </c>
      <c r="H4" s="87">
        <v>0.46660191545478136</v>
      </c>
      <c r="I4" s="87">
        <v>0.48887888534049723</v>
      </c>
      <c r="J4" s="87">
        <v>0.49977732143789266</v>
      </c>
      <c r="K4" s="87">
        <v>0.47291784274610466</v>
      </c>
      <c r="L4" s="87">
        <v>0.40791585003715541</v>
      </c>
      <c r="M4" s="87">
        <v>0.39976162174515062</v>
      </c>
      <c r="N4" s="87">
        <v>0.39304509506926394</v>
      </c>
      <c r="O4" s="87">
        <v>0.33512285254584301</v>
      </c>
      <c r="P4" s="87">
        <v>0.35900000991713832</v>
      </c>
      <c r="Q4" s="142">
        <v>1.019438537439358</v>
      </c>
    </row>
    <row r="5" spans="1:19">
      <c r="A5" s="45" t="s">
        <v>13</v>
      </c>
      <c r="B5" s="87" t="s">
        <v>41</v>
      </c>
      <c r="C5" s="87" t="s">
        <v>41</v>
      </c>
      <c r="D5" s="87" t="s">
        <v>41</v>
      </c>
      <c r="E5" s="87" t="s">
        <v>41</v>
      </c>
      <c r="F5" s="87" t="s">
        <v>41</v>
      </c>
      <c r="G5" s="87" t="s">
        <v>41</v>
      </c>
      <c r="H5" s="87" t="s">
        <v>41</v>
      </c>
      <c r="I5" s="87" t="s">
        <v>41</v>
      </c>
      <c r="J5" s="87">
        <v>0.53635280095351612</v>
      </c>
      <c r="K5" s="87">
        <v>0.5220500595947557</v>
      </c>
      <c r="L5" s="87">
        <v>0.53158522050059598</v>
      </c>
      <c r="M5" s="87">
        <v>0.75804529201430271</v>
      </c>
      <c r="N5" s="87">
        <v>0.93682955899880815</v>
      </c>
      <c r="O5" s="87">
        <v>0.93682955899880815</v>
      </c>
      <c r="P5" s="87">
        <v>0.94</v>
      </c>
      <c r="Q5" s="142">
        <v>0.95</v>
      </c>
    </row>
    <row r="6" spans="1:19">
      <c r="A6" s="45" t="s">
        <v>497</v>
      </c>
      <c r="B6" s="87" t="s">
        <v>41</v>
      </c>
      <c r="C6" s="87" t="s">
        <v>41</v>
      </c>
      <c r="D6" s="87" t="s">
        <v>41</v>
      </c>
      <c r="E6" s="87" t="s">
        <v>41</v>
      </c>
      <c r="F6" s="87" t="s">
        <v>41</v>
      </c>
      <c r="G6" s="87" t="s">
        <v>41</v>
      </c>
      <c r="H6" s="87" t="s">
        <v>41</v>
      </c>
      <c r="I6" s="87" t="s">
        <v>41</v>
      </c>
      <c r="J6" s="87" t="s">
        <v>41</v>
      </c>
      <c r="K6" s="87" t="s">
        <v>41</v>
      </c>
      <c r="L6" s="87" t="s">
        <v>41</v>
      </c>
      <c r="M6" s="87" t="s">
        <v>41</v>
      </c>
      <c r="N6" s="87" t="s">
        <v>41</v>
      </c>
      <c r="O6" s="87" t="s">
        <v>41</v>
      </c>
      <c r="P6" s="87" t="s">
        <v>41</v>
      </c>
      <c r="Q6" s="87" t="s">
        <v>41</v>
      </c>
    </row>
    <row r="7" spans="1:19">
      <c r="A7" s="13" t="s">
        <v>37</v>
      </c>
      <c r="B7" s="87" t="s">
        <v>41</v>
      </c>
      <c r="C7" s="87" t="s">
        <v>41</v>
      </c>
      <c r="D7" s="87" t="s">
        <v>41</v>
      </c>
      <c r="E7" s="87" t="s">
        <v>41</v>
      </c>
      <c r="F7" s="87" t="s">
        <v>41</v>
      </c>
      <c r="G7" s="87" t="s">
        <v>41</v>
      </c>
      <c r="H7" s="87" t="s">
        <v>41</v>
      </c>
      <c r="I7" s="87" t="s">
        <v>41</v>
      </c>
      <c r="J7" s="87" t="s">
        <v>41</v>
      </c>
      <c r="K7" s="87" t="s">
        <v>41</v>
      </c>
      <c r="L7" s="87" t="s">
        <v>41</v>
      </c>
      <c r="M7" s="87" t="s">
        <v>41</v>
      </c>
      <c r="N7" s="87" t="s">
        <v>41</v>
      </c>
      <c r="O7" s="87" t="s">
        <v>41</v>
      </c>
      <c r="P7" s="143" t="s">
        <v>41</v>
      </c>
      <c r="Q7" s="143" t="s">
        <v>41</v>
      </c>
      <c r="S7" s="17"/>
    </row>
    <row r="8" spans="1:19">
      <c r="A8" s="45" t="s">
        <v>496</v>
      </c>
      <c r="B8" s="87">
        <v>0.3089927536231884</v>
      </c>
      <c r="C8" s="87">
        <v>0.27687596899224798</v>
      </c>
      <c r="D8" s="87">
        <v>0.25194444444444442</v>
      </c>
      <c r="E8" s="87">
        <v>0.31331907894736843</v>
      </c>
      <c r="F8" s="87">
        <v>0.43349609374999998</v>
      </c>
      <c r="G8" s="87">
        <v>0.57033854166666653</v>
      </c>
      <c r="H8" s="87">
        <v>0.60618872549019609</v>
      </c>
      <c r="I8" s="87">
        <v>0.68000967117988398</v>
      </c>
      <c r="J8" s="87">
        <v>0.89938253012048175</v>
      </c>
      <c r="K8" s="87">
        <v>0.57390873015873012</v>
      </c>
      <c r="L8" s="87">
        <v>0.70819672131147549</v>
      </c>
      <c r="M8" s="87" t="s">
        <v>41</v>
      </c>
      <c r="N8" s="87" t="s">
        <v>41</v>
      </c>
      <c r="O8" s="87" t="s">
        <v>41</v>
      </c>
      <c r="P8" s="143" t="s">
        <v>41</v>
      </c>
      <c r="Q8" s="143" t="s">
        <v>41</v>
      </c>
      <c r="S8" s="77"/>
    </row>
    <row r="9" spans="1:19">
      <c r="A9" s="45" t="s">
        <v>237</v>
      </c>
      <c r="B9" s="87" t="s">
        <v>41</v>
      </c>
      <c r="C9" s="87" t="s">
        <v>41</v>
      </c>
      <c r="D9" s="87">
        <v>0.34761904761904761</v>
      </c>
      <c r="E9" s="87">
        <v>0.55131578947368431</v>
      </c>
      <c r="F9" s="87">
        <v>0.70468749999999991</v>
      </c>
      <c r="G9" s="87">
        <v>0.71718749999999998</v>
      </c>
      <c r="H9" s="87">
        <v>0.69323529411764717</v>
      </c>
      <c r="I9" s="87">
        <v>0.72042553191489356</v>
      </c>
      <c r="J9" s="87">
        <v>0.64168674698795169</v>
      </c>
      <c r="K9" s="87">
        <v>0.68452380952380953</v>
      </c>
      <c r="L9" s="87">
        <v>0.8142298969917211</v>
      </c>
      <c r="M9" s="87">
        <v>0.95342465753424654</v>
      </c>
      <c r="N9" s="87">
        <v>1.0060975609756098</v>
      </c>
      <c r="O9" s="87">
        <v>0.81499999999999995</v>
      </c>
      <c r="P9" s="87">
        <v>0.89</v>
      </c>
      <c r="Q9" s="143" t="s">
        <v>41</v>
      </c>
      <c r="R9" s="20"/>
      <c r="S9" s="20"/>
    </row>
    <row r="10" spans="1:19">
      <c r="A10" s="45" t="s">
        <v>10</v>
      </c>
      <c r="B10" s="87" t="s">
        <v>41</v>
      </c>
      <c r="C10" s="87" t="s">
        <v>41</v>
      </c>
      <c r="D10" s="87" t="s">
        <v>41</v>
      </c>
      <c r="E10" s="87" t="s">
        <v>41</v>
      </c>
      <c r="F10" s="87" t="s">
        <v>41</v>
      </c>
      <c r="G10" s="87" t="s">
        <v>41</v>
      </c>
      <c r="H10" s="87" t="s">
        <v>41</v>
      </c>
      <c r="I10" s="87" t="s">
        <v>41</v>
      </c>
      <c r="J10" s="87" t="s">
        <v>41</v>
      </c>
      <c r="K10" s="87" t="s">
        <v>41</v>
      </c>
      <c r="L10" s="87" t="s">
        <v>41</v>
      </c>
      <c r="M10" s="87" t="s">
        <v>41</v>
      </c>
      <c r="N10" s="87" t="s">
        <v>41</v>
      </c>
      <c r="O10" s="87" t="s">
        <v>41</v>
      </c>
      <c r="P10" s="143" t="s">
        <v>41</v>
      </c>
      <c r="Q10" s="155" t="s">
        <v>41</v>
      </c>
      <c r="R10" s="77"/>
      <c r="S10" s="77"/>
    </row>
    <row r="11" spans="1:19">
      <c r="A11" s="45" t="s">
        <v>9</v>
      </c>
      <c r="B11" s="87" t="s">
        <v>41</v>
      </c>
      <c r="C11" s="87" t="s">
        <v>41</v>
      </c>
      <c r="D11" s="87" t="s">
        <v>41</v>
      </c>
      <c r="E11" s="87" t="s">
        <v>41</v>
      </c>
      <c r="F11" s="87" t="s">
        <v>41</v>
      </c>
      <c r="G11" s="87" t="s">
        <v>41</v>
      </c>
      <c r="H11" s="87" t="s">
        <v>41</v>
      </c>
      <c r="I11" s="87">
        <v>0.9999992857147959</v>
      </c>
      <c r="J11" s="87">
        <v>1.1762956152566895</v>
      </c>
      <c r="K11" s="87">
        <v>0.93646356788369145</v>
      </c>
      <c r="L11" s="87">
        <v>1.3223759973472737</v>
      </c>
      <c r="M11" s="87">
        <v>1.0924528121076993</v>
      </c>
      <c r="N11" s="87">
        <v>0.68645476222973356</v>
      </c>
      <c r="O11" s="87">
        <v>0.46318730834270766</v>
      </c>
      <c r="P11" s="87">
        <v>0.45540809092395645</v>
      </c>
      <c r="Q11" s="142">
        <v>1.36</v>
      </c>
      <c r="S11" s="77"/>
    </row>
    <row r="12" spans="1:19">
      <c r="A12" s="45" t="s">
        <v>8</v>
      </c>
      <c r="B12" s="87">
        <v>21.325209444021326</v>
      </c>
      <c r="C12" s="87">
        <v>30.099759201926386</v>
      </c>
      <c r="D12" s="87">
        <v>29.205607476635514</v>
      </c>
      <c r="E12" s="87">
        <v>30.831571529245949</v>
      </c>
      <c r="F12" s="87">
        <v>31.531531531531531</v>
      </c>
      <c r="G12" s="87">
        <v>34.485118029421827</v>
      </c>
      <c r="H12" s="87">
        <v>94.349919743178177</v>
      </c>
      <c r="I12" s="87">
        <v>97.226649665285308</v>
      </c>
      <c r="J12" s="87">
        <v>121.50916784203103</v>
      </c>
      <c r="K12" s="87">
        <v>115.15341264871634</v>
      </c>
      <c r="L12" s="87">
        <v>136.35480738102945</v>
      </c>
      <c r="M12" s="87">
        <v>164.62608695652173</v>
      </c>
      <c r="N12" s="87">
        <v>158.03541597059805</v>
      </c>
      <c r="O12" s="87">
        <v>162</v>
      </c>
      <c r="P12" s="87">
        <f>48.84/30.62*100</f>
        <v>159.50359242325277</v>
      </c>
      <c r="Q12" s="142">
        <v>122.94988610478362</v>
      </c>
      <c r="R12" s="54" t="s">
        <v>16</v>
      </c>
    </row>
    <row r="13" spans="1:19">
      <c r="A13" s="45" t="s">
        <v>6</v>
      </c>
      <c r="B13" s="87">
        <v>0.18068096506170953</v>
      </c>
      <c r="C13" s="87">
        <v>0.18171023154761476</v>
      </c>
      <c r="D13" s="87">
        <v>0.17659615528276298</v>
      </c>
      <c r="E13" s="87">
        <v>0.21065426913136995</v>
      </c>
      <c r="F13" s="87">
        <v>0.28539843733672665</v>
      </c>
      <c r="G13" s="87">
        <v>0.57278636386386839</v>
      </c>
      <c r="H13" s="87">
        <v>0.70858800354784257</v>
      </c>
      <c r="I13" s="87">
        <v>0.85334957983381632</v>
      </c>
      <c r="J13" s="87">
        <v>1.2628488024640279</v>
      </c>
      <c r="K13" s="87">
        <v>0.67155719773612432</v>
      </c>
      <c r="L13" s="87">
        <v>0.69437706354019291</v>
      </c>
      <c r="M13" s="87">
        <v>0.93984071922468526</v>
      </c>
      <c r="N13" s="87">
        <v>1.0335320727471859</v>
      </c>
      <c r="O13" s="87">
        <v>0.97548012081755475</v>
      </c>
      <c r="P13" s="143" t="s">
        <v>41</v>
      </c>
      <c r="Q13" s="143" t="s">
        <v>41</v>
      </c>
    </row>
    <row r="14" spans="1:19">
      <c r="A14" s="45" t="s">
        <v>18</v>
      </c>
      <c r="B14" s="87" t="s">
        <v>41</v>
      </c>
      <c r="C14" s="87" t="s">
        <v>41</v>
      </c>
      <c r="D14" s="87" t="s">
        <v>41</v>
      </c>
      <c r="E14" s="87" t="s">
        <v>41</v>
      </c>
      <c r="F14" s="87" t="s">
        <v>41</v>
      </c>
      <c r="G14" s="87" t="s">
        <v>41</v>
      </c>
      <c r="H14" s="87" t="s">
        <v>41</v>
      </c>
      <c r="I14" s="87" t="s">
        <v>41</v>
      </c>
      <c r="J14" s="87" t="s">
        <v>41</v>
      </c>
      <c r="K14" s="87" t="s">
        <v>41</v>
      </c>
      <c r="L14" s="87" t="s">
        <v>41</v>
      </c>
      <c r="M14" s="87" t="s">
        <v>41</v>
      </c>
      <c r="N14" s="87" t="s">
        <v>41</v>
      </c>
      <c r="O14" s="87" t="s">
        <v>41</v>
      </c>
      <c r="P14" s="143" t="s">
        <v>41</v>
      </c>
      <c r="Q14" s="143" t="s">
        <v>41</v>
      </c>
    </row>
    <row r="15" spans="1:19">
      <c r="A15" s="45" t="s">
        <v>4</v>
      </c>
      <c r="B15" s="87">
        <v>0.72</v>
      </c>
      <c r="C15" s="87">
        <v>0.78</v>
      </c>
      <c r="D15" s="87">
        <v>0.87</v>
      </c>
      <c r="E15" s="87">
        <v>0.86</v>
      </c>
      <c r="F15" s="87">
        <v>0.86</v>
      </c>
      <c r="G15" s="87">
        <v>0.89</v>
      </c>
      <c r="H15" s="87">
        <v>0.89</v>
      </c>
      <c r="I15" s="87">
        <v>1.5</v>
      </c>
      <c r="J15" s="87">
        <v>1.47</v>
      </c>
      <c r="K15" s="87">
        <v>1.22</v>
      </c>
      <c r="L15" s="87">
        <v>1.59</v>
      </c>
      <c r="M15" s="87">
        <v>1.66</v>
      </c>
      <c r="N15" s="87">
        <v>11.61</v>
      </c>
      <c r="O15" s="87" t="s">
        <v>41</v>
      </c>
      <c r="P15" s="87" t="s">
        <v>41</v>
      </c>
      <c r="Q15" s="142">
        <v>2.2999999999999998</v>
      </c>
    </row>
    <row r="16" spans="1:19">
      <c r="A16" s="45" t="s">
        <v>3</v>
      </c>
      <c r="B16" s="87">
        <v>0.30742001067005031</v>
      </c>
      <c r="C16" s="87">
        <v>0.27677620082683368</v>
      </c>
      <c r="D16" s="87">
        <v>0.25154915291842972</v>
      </c>
      <c r="E16" s="87">
        <v>0.31478115457321509</v>
      </c>
      <c r="F16" s="87">
        <v>0.43014232778802769</v>
      </c>
      <c r="G16" s="87">
        <v>0.57376319071122428</v>
      </c>
      <c r="H16" s="87">
        <v>0.60912686684793316</v>
      </c>
      <c r="I16" s="87">
        <v>0.67958553269139577</v>
      </c>
      <c r="J16" s="87">
        <v>0.90464692124047164</v>
      </c>
      <c r="K16" s="87">
        <v>0.57137834036568202</v>
      </c>
      <c r="L16" s="87">
        <v>0.70798393925323</v>
      </c>
      <c r="M16" s="87">
        <v>0.96648329679723155</v>
      </c>
      <c r="N16" s="87">
        <v>0.97804878048780486</v>
      </c>
      <c r="O16" s="87">
        <v>0.93</v>
      </c>
      <c r="P16" s="143" t="s">
        <v>41</v>
      </c>
      <c r="Q16" s="143" t="s">
        <v>41</v>
      </c>
      <c r="R16" s="77"/>
      <c r="S16" s="77"/>
    </row>
    <row r="17" spans="1:19">
      <c r="A17" s="96" t="s">
        <v>30</v>
      </c>
      <c r="B17" s="87" t="s">
        <v>235</v>
      </c>
      <c r="C17" s="87" t="s">
        <v>235</v>
      </c>
      <c r="D17" s="87" t="s">
        <v>235</v>
      </c>
      <c r="E17" s="87" t="s">
        <v>235</v>
      </c>
      <c r="F17" s="87">
        <v>0.6</v>
      </c>
      <c r="G17" s="87">
        <v>0.8</v>
      </c>
      <c r="H17" s="87">
        <v>0.9</v>
      </c>
      <c r="I17" s="87">
        <v>0.8</v>
      </c>
      <c r="J17" s="87">
        <v>1.1000000000000001</v>
      </c>
      <c r="K17" s="87">
        <v>0.7</v>
      </c>
      <c r="L17" s="87">
        <v>0.8</v>
      </c>
      <c r="M17" s="87">
        <v>1.2</v>
      </c>
      <c r="N17" s="87">
        <v>1.3</v>
      </c>
      <c r="O17" s="87" t="s">
        <v>41</v>
      </c>
      <c r="P17" s="143" t="s">
        <v>41</v>
      </c>
      <c r="Q17" s="155" t="s">
        <v>41</v>
      </c>
      <c r="R17" s="20" t="s">
        <v>16</v>
      </c>
      <c r="S17" s="77"/>
    </row>
    <row r="18" spans="1:19">
      <c r="A18" s="45" t="s">
        <v>1</v>
      </c>
      <c r="B18" s="87">
        <v>2.7091875446488429</v>
      </c>
      <c r="C18" s="87">
        <v>2.5032349833777605</v>
      </c>
      <c r="D18" s="87">
        <v>2.2340119163498962</v>
      </c>
      <c r="E18" s="87">
        <v>2.423684741282385</v>
      </c>
      <c r="F18" s="87">
        <v>2.8849632501933815</v>
      </c>
      <c r="G18" s="87">
        <v>3.7163028552487467</v>
      </c>
      <c r="H18" s="87">
        <v>3.9349712295255106</v>
      </c>
      <c r="I18" s="87">
        <v>3.7972349529526284</v>
      </c>
      <c r="J18" s="87">
        <v>4.9529933932813455</v>
      </c>
      <c r="K18" s="87">
        <v>3.2660626372794064</v>
      </c>
      <c r="L18" s="87">
        <v>3.7435862183967585</v>
      </c>
      <c r="M18" s="87">
        <v>1.1200000000000001</v>
      </c>
      <c r="N18" s="87">
        <v>1</v>
      </c>
      <c r="O18" s="87">
        <v>1.16272600834492</v>
      </c>
      <c r="P18" s="87">
        <v>1.17899216558661</v>
      </c>
      <c r="Q18" s="87">
        <v>0.64732832854934896</v>
      </c>
      <c r="R18" s="33" t="s">
        <v>16</v>
      </c>
    </row>
    <row r="19" spans="1:19">
      <c r="A19" s="45" t="s">
        <v>23</v>
      </c>
      <c r="B19" s="87">
        <v>0.90695067264573992</v>
      </c>
      <c r="C19" s="87">
        <v>0.73411978221415608</v>
      </c>
      <c r="D19" s="87">
        <v>0.95036363636363641</v>
      </c>
      <c r="E19" s="87">
        <v>7.4896116922195166E-2</v>
      </c>
      <c r="F19" s="87">
        <v>2.135853374632549E-2</v>
      </c>
      <c r="G19" s="87">
        <v>0.73142240951461401</v>
      </c>
      <c r="H19" s="87">
        <v>7.1954822092855993E-4</v>
      </c>
      <c r="I19" s="87">
        <v>4.4106790365448505E-2</v>
      </c>
      <c r="J19" s="87">
        <v>16.256161137099468</v>
      </c>
      <c r="K19" s="87">
        <v>0.94</v>
      </c>
      <c r="L19" s="87">
        <v>1.07</v>
      </c>
      <c r="M19" s="87">
        <v>1.39</v>
      </c>
      <c r="N19" s="87">
        <v>1.38</v>
      </c>
      <c r="O19" s="87">
        <v>120</v>
      </c>
      <c r="P19" s="87">
        <v>110</v>
      </c>
      <c r="Q19" s="142">
        <v>110</v>
      </c>
    </row>
    <row r="20" spans="1:19">
      <c r="P20" s="25"/>
      <c r="Q20" s="25"/>
    </row>
    <row r="21" spans="1:19">
      <c r="A21" s="27" t="s">
        <v>189</v>
      </c>
    </row>
    <row r="22" spans="1:19">
      <c r="A22" s="27"/>
    </row>
    <row r="23" spans="1:19">
      <c r="A23" s="35" t="s">
        <v>42</v>
      </c>
      <c r="B23" s="19"/>
      <c r="C23" s="19"/>
      <c r="D23" s="19"/>
      <c r="E23" s="19"/>
      <c r="F23" s="19"/>
      <c r="G23" s="19"/>
      <c r="H23" s="19"/>
      <c r="I23" s="19"/>
      <c r="J23" s="19"/>
      <c r="K23" s="19"/>
      <c r="L23" s="19"/>
      <c r="M23" s="19"/>
    </row>
    <row r="24" spans="1:19">
      <c r="A24" s="27"/>
      <c r="B24" s="19"/>
      <c r="C24" s="19"/>
      <c r="D24" s="19"/>
      <c r="E24" s="19"/>
      <c r="F24" s="19"/>
      <c r="G24" s="19"/>
      <c r="H24" s="19"/>
      <c r="I24" s="19"/>
      <c r="J24" s="19"/>
      <c r="K24" s="19"/>
      <c r="L24" s="19"/>
      <c r="M24" s="19"/>
    </row>
    <row r="25" spans="1:19">
      <c r="A25" s="27" t="s">
        <v>34</v>
      </c>
    </row>
    <row r="27" spans="1:19">
      <c r="A27" s="49" t="s">
        <v>226</v>
      </c>
    </row>
    <row r="29" spans="1:19">
      <c r="A29" s="49" t="s">
        <v>227</v>
      </c>
      <c r="C29" s="19"/>
      <c r="D29" s="19"/>
      <c r="E29" s="19"/>
      <c r="F29" s="19"/>
      <c r="G29" s="19"/>
      <c r="H29" s="19"/>
      <c r="I29" s="19"/>
      <c r="J29" s="19"/>
      <c r="K29" s="19"/>
      <c r="L29" s="19"/>
      <c r="M29" s="19"/>
    </row>
    <row r="30" spans="1:19">
      <c r="B30" s="19"/>
      <c r="C30" s="19"/>
      <c r="D30" s="19"/>
      <c r="E30" s="19"/>
      <c r="F30" s="19"/>
      <c r="G30" s="19"/>
      <c r="H30" s="19"/>
      <c r="I30" s="19"/>
      <c r="J30" s="19"/>
      <c r="K30" s="19"/>
      <c r="L30" s="19"/>
      <c r="M30" s="19"/>
    </row>
    <row r="31" spans="1:19">
      <c r="A31" s="19" t="s">
        <v>228</v>
      </c>
      <c r="B31" s="19"/>
      <c r="C31" s="19"/>
      <c r="D31" s="19"/>
      <c r="E31" s="19"/>
      <c r="F31" s="19"/>
      <c r="G31" s="19"/>
      <c r="H31" s="19"/>
      <c r="I31" s="19"/>
      <c r="J31" s="19"/>
      <c r="K31" s="19"/>
      <c r="L31" s="19"/>
      <c r="M31" s="19"/>
    </row>
    <row r="32" spans="1:19">
      <c r="A32" s="27"/>
      <c r="B32" s="19"/>
      <c r="C32" s="19"/>
      <c r="D32" s="19"/>
      <c r="E32" s="19"/>
      <c r="F32" s="19"/>
      <c r="G32" s="19"/>
      <c r="H32" s="19"/>
      <c r="I32" s="19"/>
      <c r="J32" s="19"/>
      <c r="K32" s="19"/>
      <c r="L32" s="19"/>
      <c r="M32" s="19"/>
    </row>
  </sheetData>
  <hyperlinks>
    <hyperlink ref="S3" location="Content!A1" display="Back to content page"/>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13" workbookViewId="0">
      <selection activeCell="D21" sqref="D21"/>
    </sheetView>
  </sheetViews>
  <sheetFormatPr defaultColWidth="9.1796875" defaultRowHeight="14"/>
  <cols>
    <col min="1" max="1" width="33.81640625" style="49" customWidth="1"/>
    <col min="2" max="22" width="10.6328125" style="49" customWidth="1"/>
    <col min="23" max="16384" width="9.1796875" style="49"/>
  </cols>
  <sheetData>
    <row r="1" spans="1:24" s="47" customFormat="1" ht="15" customHeight="1">
      <c r="A1" s="239" t="s">
        <v>555</v>
      </c>
      <c r="C1" s="42"/>
      <c r="D1" s="42"/>
      <c r="E1" s="42"/>
      <c r="F1" s="42"/>
      <c r="G1" s="42"/>
      <c r="H1" s="42"/>
      <c r="I1" s="42"/>
      <c r="J1" s="42"/>
      <c r="P1" s="49"/>
      <c r="Q1" s="49"/>
      <c r="R1" s="49"/>
      <c r="S1" s="49"/>
      <c r="T1" s="49"/>
      <c r="U1" s="49"/>
      <c r="V1" s="49"/>
    </row>
    <row r="2" spans="1:24" ht="15" customHeight="1">
      <c r="A2" s="42"/>
    </row>
    <row r="3" spans="1:24" ht="15" customHeight="1">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R3" s="12">
        <v>2016</v>
      </c>
      <c r="S3" s="12">
        <v>2017</v>
      </c>
      <c r="T3" s="12">
        <v>2018</v>
      </c>
      <c r="U3" s="12">
        <v>2019</v>
      </c>
      <c r="V3" s="12">
        <v>2020</v>
      </c>
      <c r="X3" s="46" t="s">
        <v>521</v>
      </c>
    </row>
    <row r="4" spans="1:24" ht="15" customHeight="1">
      <c r="A4" s="230" t="s">
        <v>14</v>
      </c>
      <c r="B4" s="240">
        <v>1157</v>
      </c>
      <c r="C4" s="240">
        <v>1313</v>
      </c>
      <c r="D4" s="240">
        <v>1413</v>
      </c>
      <c r="E4" s="240">
        <v>1601</v>
      </c>
      <c r="F4" s="240">
        <v>1796</v>
      </c>
      <c r="G4" s="240">
        <v>2110</v>
      </c>
      <c r="H4" s="240">
        <v>2733</v>
      </c>
      <c r="I4" s="240">
        <v>2611</v>
      </c>
      <c r="J4" s="240">
        <v>3532</v>
      </c>
      <c r="K4" s="240">
        <v>4024</v>
      </c>
      <c r="L4" s="240">
        <v>4686</v>
      </c>
      <c r="M4" s="240">
        <v>4875</v>
      </c>
      <c r="N4" s="240">
        <v>5352</v>
      </c>
      <c r="O4" s="240">
        <v>7087</v>
      </c>
      <c r="P4" s="240">
        <v>8178</v>
      </c>
      <c r="Q4" s="240">
        <v>8424</v>
      </c>
      <c r="R4" s="240">
        <v>8938</v>
      </c>
      <c r="S4" s="240">
        <v>9247</v>
      </c>
      <c r="T4" s="240">
        <v>10124</v>
      </c>
      <c r="U4" s="240" t="s">
        <v>41</v>
      </c>
      <c r="V4" s="240" t="s">
        <v>41</v>
      </c>
    </row>
    <row r="5" spans="1:24" ht="15" customHeight="1">
      <c r="A5" s="45" t="s">
        <v>13</v>
      </c>
      <c r="B5" s="240">
        <v>1670.7</v>
      </c>
      <c r="C5" s="240">
        <v>1842.6</v>
      </c>
      <c r="D5" s="240">
        <v>1954.8</v>
      </c>
      <c r="E5" s="240">
        <v>2150.1</v>
      </c>
      <c r="F5" s="240">
        <v>2366.4</v>
      </c>
      <c r="G5" s="240">
        <v>2415.9</v>
      </c>
      <c r="H5" s="240">
        <v>2626.4</v>
      </c>
      <c r="I5" s="240">
        <v>2776.7</v>
      </c>
      <c r="J5" s="240">
        <v>2888.7</v>
      </c>
      <c r="K5" s="240">
        <v>2916.9</v>
      </c>
      <c r="L5" s="240">
        <v>3108.5</v>
      </c>
      <c r="M5" s="240">
        <v>3118</v>
      </c>
      <c r="N5" s="240">
        <v>3198.01</v>
      </c>
      <c r="O5" s="240">
        <v>3310.2</v>
      </c>
      <c r="P5" s="240">
        <v>3449</v>
      </c>
      <c r="Q5" s="240">
        <v>3495</v>
      </c>
      <c r="R5" s="240">
        <v>3479</v>
      </c>
      <c r="S5" s="240">
        <v>3280</v>
      </c>
      <c r="T5" s="240">
        <v>3209</v>
      </c>
      <c r="U5" s="240" t="s">
        <v>41</v>
      </c>
      <c r="V5" s="240" t="s">
        <v>41</v>
      </c>
    </row>
    <row r="6" spans="1:24" ht="15" customHeight="1">
      <c r="A6" s="45" t="s">
        <v>497</v>
      </c>
      <c r="B6" s="240">
        <v>17.399999999999999</v>
      </c>
      <c r="C6" s="240">
        <v>18.7</v>
      </c>
      <c r="D6" s="240">
        <v>19.8</v>
      </c>
      <c r="E6" s="240">
        <v>21.1</v>
      </c>
      <c r="F6" s="240">
        <v>26.4</v>
      </c>
      <c r="G6" s="240">
        <v>28.7</v>
      </c>
      <c r="H6" s="240">
        <v>30.2</v>
      </c>
      <c r="I6" s="240">
        <v>28.3</v>
      </c>
      <c r="J6" s="240">
        <v>25.9</v>
      </c>
      <c r="K6" s="240">
        <v>28</v>
      </c>
      <c r="L6" s="240">
        <v>38.299999999999997</v>
      </c>
      <c r="M6" s="240">
        <v>34.6</v>
      </c>
      <c r="N6" s="240">
        <v>35.200000000000003</v>
      </c>
      <c r="O6" s="240">
        <v>33.799999999999997</v>
      </c>
      <c r="P6" s="240">
        <v>31.7</v>
      </c>
      <c r="Q6" s="240">
        <v>31.9</v>
      </c>
      <c r="R6" s="240">
        <v>35.200000000000003</v>
      </c>
      <c r="S6" s="240">
        <v>54.777999999999999</v>
      </c>
      <c r="T6" s="240">
        <v>59.344999999999999</v>
      </c>
      <c r="U6" s="240">
        <v>65.322000000000003</v>
      </c>
      <c r="V6" s="240" t="s">
        <v>41</v>
      </c>
    </row>
    <row r="7" spans="1:24" ht="15" customHeight="1">
      <c r="A7" s="13" t="s">
        <v>37</v>
      </c>
      <c r="B7" s="240">
        <v>4533</v>
      </c>
      <c r="C7" s="240">
        <v>4611</v>
      </c>
      <c r="D7" s="240">
        <v>4456</v>
      </c>
      <c r="E7" s="240">
        <v>4623</v>
      </c>
      <c r="F7" s="240">
        <v>4656</v>
      </c>
      <c r="G7" s="240">
        <v>4883</v>
      </c>
      <c r="H7" s="240">
        <v>5742</v>
      </c>
      <c r="I7" s="240">
        <v>6131</v>
      </c>
      <c r="J7" s="240">
        <v>6100</v>
      </c>
      <c r="K7" s="240">
        <v>6654</v>
      </c>
      <c r="L7" s="240">
        <v>6263</v>
      </c>
      <c r="M7" s="240">
        <v>6718</v>
      </c>
      <c r="N7" s="240">
        <v>7383</v>
      </c>
      <c r="O7" s="240">
        <v>7269</v>
      </c>
      <c r="P7" s="240">
        <v>7899</v>
      </c>
      <c r="Q7" s="240">
        <v>7266</v>
      </c>
      <c r="R7" s="240">
        <v>7001</v>
      </c>
      <c r="S7" s="240">
        <v>7223</v>
      </c>
      <c r="T7" s="240">
        <v>9965</v>
      </c>
      <c r="U7" s="240" t="s">
        <v>41</v>
      </c>
      <c r="V7" s="240" t="s">
        <v>41</v>
      </c>
      <c r="X7" s="17"/>
    </row>
    <row r="8" spans="1:24" ht="15" customHeight="1">
      <c r="A8" s="45" t="s">
        <v>496</v>
      </c>
      <c r="B8" s="240">
        <v>1002</v>
      </c>
      <c r="C8" s="240">
        <v>977</v>
      </c>
      <c r="D8" s="240">
        <v>1017</v>
      </c>
      <c r="E8" s="240">
        <v>1087.5999999999999</v>
      </c>
      <c r="F8" s="240">
        <v>1088.8</v>
      </c>
      <c r="G8" s="240">
        <v>1069.4000000000001</v>
      </c>
      <c r="H8" s="240">
        <v>1151.8</v>
      </c>
      <c r="I8" s="240">
        <v>1212.7</v>
      </c>
      <c r="J8" s="240">
        <v>1234.0999999999999</v>
      </c>
      <c r="K8" s="240">
        <v>1237.5999999999999</v>
      </c>
      <c r="L8" s="240">
        <v>1287.5999999999999</v>
      </c>
      <c r="M8" s="240">
        <v>1282.8</v>
      </c>
      <c r="N8" s="240">
        <v>1245.9000000000001</v>
      </c>
      <c r="O8" s="240">
        <v>1227.3</v>
      </c>
      <c r="P8" s="240">
        <v>1256</v>
      </c>
      <c r="Q8" s="240">
        <v>1296.4000000000001</v>
      </c>
      <c r="R8" s="240">
        <v>1262.0999999999999</v>
      </c>
      <c r="S8" s="240">
        <v>1387</v>
      </c>
      <c r="T8" s="240">
        <v>1323</v>
      </c>
      <c r="U8" s="240">
        <v>1109.3</v>
      </c>
      <c r="V8" s="240" t="s">
        <v>41</v>
      </c>
      <c r="X8" s="77"/>
    </row>
    <row r="9" spans="1:24" ht="15" customHeight="1">
      <c r="A9" s="45" t="s">
        <v>237</v>
      </c>
      <c r="B9" s="240">
        <v>297</v>
      </c>
      <c r="C9" s="240">
        <v>312</v>
      </c>
      <c r="D9" s="240">
        <v>319</v>
      </c>
      <c r="E9" s="240">
        <v>326</v>
      </c>
      <c r="F9" s="240">
        <v>314.5</v>
      </c>
      <c r="G9" s="240">
        <v>345.3</v>
      </c>
      <c r="H9" s="240">
        <v>414.4</v>
      </c>
      <c r="I9" s="240">
        <v>473.4</v>
      </c>
      <c r="J9" s="240">
        <v>507.7</v>
      </c>
      <c r="K9" s="240">
        <v>536</v>
      </c>
      <c r="L9" s="240">
        <v>568.4</v>
      </c>
      <c r="M9" s="240">
        <v>645.4</v>
      </c>
      <c r="N9" s="240">
        <v>676</v>
      </c>
      <c r="O9" s="240">
        <v>710.5</v>
      </c>
      <c r="P9" s="240">
        <v>675</v>
      </c>
      <c r="Q9" s="240">
        <v>694</v>
      </c>
      <c r="R9" s="240">
        <v>764.93</v>
      </c>
      <c r="S9" s="240">
        <v>699.51</v>
      </c>
      <c r="T9" s="240">
        <v>807.01</v>
      </c>
      <c r="U9" s="240">
        <v>791.2</v>
      </c>
      <c r="V9" s="240" t="s">
        <v>41</v>
      </c>
      <c r="W9" s="20"/>
      <c r="X9" s="20"/>
    </row>
    <row r="10" spans="1:24" ht="15" customHeight="1">
      <c r="A10" s="45" t="s">
        <v>10</v>
      </c>
      <c r="B10" s="240">
        <v>799.51</v>
      </c>
      <c r="C10" s="240">
        <v>855.23599999999999</v>
      </c>
      <c r="D10" s="240">
        <v>808.45699999999999</v>
      </c>
      <c r="E10" s="240">
        <v>937.53599999999994</v>
      </c>
      <c r="F10" s="240">
        <v>1037.99</v>
      </c>
      <c r="G10" s="240">
        <v>1048.7149999999999</v>
      </c>
      <c r="H10" s="240">
        <v>1070.2909999999999</v>
      </c>
      <c r="I10" s="240">
        <v>1116.8309999999999</v>
      </c>
      <c r="J10" s="240">
        <v>1209.2349999999999</v>
      </c>
      <c r="K10" s="240">
        <v>1215.0029999999999</v>
      </c>
      <c r="L10" s="240">
        <v>1279.9490000000001</v>
      </c>
      <c r="M10" s="240">
        <v>1341.941</v>
      </c>
      <c r="N10" s="240">
        <v>1406.731</v>
      </c>
      <c r="O10" s="240">
        <v>1468.7560000000001</v>
      </c>
      <c r="P10" s="240">
        <v>1527.1880000000001</v>
      </c>
      <c r="Q10" s="240">
        <v>1577.252</v>
      </c>
      <c r="R10" s="240">
        <v>1737.99999966667</v>
      </c>
      <c r="S10" s="240">
        <v>1802.1955556666701</v>
      </c>
      <c r="T10" s="240">
        <v>1917</v>
      </c>
      <c r="U10" s="240">
        <v>1966.9</v>
      </c>
      <c r="V10" s="240" t="s">
        <v>41</v>
      </c>
      <c r="W10" s="77"/>
      <c r="X10" s="77"/>
    </row>
    <row r="11" spans="1:24" ht="15" customHeight="1">
      <c r="A11" s="45" t="s">
        <v>9</v>
      </c>
      <c r="B11" s="240">
        <v>1041.4000000000001</v>
      </c>
      <c r="C11" s="240">
        <v>1060.8</v>
      </c>
      <c r="D11" s="240">
        <v>1110.8</v>
      </c>
      <c r="E11" s="240">
        <v>1135.5</v>
      </c>
      <c r="F11" s="240">
        <v>1254.9000000000001</v>
      </c>
      <c r="G11" s="240">
        <v>1311.9</v>
      </c>
      <c r="H11" s="240">
        <v>1344.7</v>
      </c>
      <c r="I11" s="240">
        <v>1367.9</v>
      </c>
      <c r="J11" s="240">
        <v>1520.4</v>
      </c>
      <c r="K11" s="240">
        <v>1652.4</v>
      </c>
      <c r="L11" s="240">
        <v>1715.9</v>
      </c>
      <c r="M11" s="240">
        <v>1768.25</v>
      </c>
      <c r="N11" s="240">
        <v>1506.82</v>
      </c>
      <c r="O11" s="240">
        <v>1528.7</v>
      </c>
      <c r="P11" s="240">
        <v>1718.1</v>
      </c>
      <c r="Q11" s="240">
        <v>1559</v>
      </c>
      <c r="R11" s="240">
        <v>1854.82</v>
      </c>
      <c r="S11" s="240">
        <v>1328.8</v>
      </c>
      <c r="T11" s="240">
        <v>1513.4349999999999</v>
      </c>
      <c r="U11" s="240">
        <v>1557.2</v>
      </c>
      <c r="V11" s="240" t="s">
        <v>41</v>
      </c>
      <c r="X11" s="77"/>
    </row>
    <row r="12" spans="1:24" ht="15" customHeight="1">
      <c r="A12" s="45" t="s">
        <v>8</v>
      </c>
      <c r="B12" s="281">
        <v>1570.54</v>
      </c>
      <c r="C12" s="281">
        <v>1699.37</v>
      </c>
      <c r="D12" s="281">
        <v>1721.07</v>
      </c>
      <c r="E12" s="281">
        <v>1844.05</v>
      </c>
      <c r="F12" s="281">
        <v>1918.77</v>
      </c>
      <c r="G12" s="281">
        <v>2004.71</v>
      </c>
      <c r="H12" s="281">
        <v>2108.15</v>
      </c>
      <c r="I12" s="281">
        <v>2210.14</v>
      </c>
      <c r="J12" s="281">
        <v>2303.66</v>
      </c>
      <c r="K12" s="281">
        <v>2340.89</v>
      </c>
      <c r="L12" s="281">
        <v>2454.48</v>
      </c>
      <c r="M12" s="281">
        <v>2500.5300000000002</v>
      </c>
      <c r="N12" s="240">
        <v>2562.4035014400001</v>
      </c>
      <c r="O12" s="281">
        <v>2658.3</v>
      </c>
      <c r="P12" s="281">
        <v>2709.9</v>
      </c>
      <c r="Q12" s="281">
        <v>2771.07</v>
      </c>
      <c r="R12" s="281">
        <v>2818.7</v>
      </c>
      <c r="S12" s="281">
        <v>2879.71</v>
      </c>
      <c r="T12" s="281">
        <v>2917.75</v>
      </c>
      <c r="U12" s="281">
        <v>3000.7554928076656</v>
      </c>
      <c r="V12" s="240">
        <v>2682.7963085040924</v>
      </c>
      <c r="W12" s="54" t="s">
        <v>16</v>
      </c>
    </row>
    <row r="13" spans="1:24" ht="15" customHeight="1">
      <c r="A13" s="45" t="s">
        <v>6</v>
      </c>
      <c r="B13" s="240">
        <v>1013</v>
      </c>
      <c r="C13" s="240">
        <v>4864</v>
      </c>
      <c r="D13" s="240">
        <v>4889</v>
      </c>
      <c r="E13" s="240">
        <v>6996</v>
      </c>
      <c r="F13" s="240">
        <v>8807.86</v>
      </c>
      <c r="G13" s="240">
        <v>9143</v>
      </c>
      <c r="H13" s="240">
        <v>9418</v>
      </c>
      <c r="I13" s="240">
        <v>9245</v>
      </c>
      <c r="J13" s="240">
        <v>9969</v>
      </c>
      <c r="K13" s="240">
        <v>9569</v>
      </c>
      <c r="L13" s="240">
        <v>9831</v>
      </c>
      <c r="M13" s="240">
        <v>10141</v>
      </c>
      <c r="N13" s="240">
        <v>10939</v>
      </c>
      <c r="O13" s="240">
        <v>11605</v>
      </c>
      <c r="P13" s="240">
        <v>12342.32</v>
      </c>
      <c r="Q13" s="240">
        <v>12179.7</v>
      </c>
      <c r="R13" s="240">
        <v>11383.4</v>
      </c>
      <c r="S13" s="240">
        <v>14443</v>
      </c>
      <c r="T13" s="240">
        <v>12722</v>
      </c>
      <c r="U13" s="240" t="s">
        <v>41</v>
      </c>
      <c r="V13" s="240" t="s">
        <v>41</v>
      </c>
    </row>
    <row r="14" spans="1:24" ht="15" customHeight="1">
      <c r="A14" s="45" t="s">
        <v>18</v>
      </c>
      <c r="B14" s="240">
        <v>1878</v>
      </c>
      <c r="C14" s="240">
        <v>1981</v>
      </c>
      <c r="D14" s="240">
        <v>2082</v>
      </c>
      <c r="E14" s="240">
        <v>2193</v>
      </c>
      <c r="F14" s="240">
        <v>2772</v>
      </c>
      <c r="G14" s="240">
        <v>2945</v>
      </c>
      <c r="H14" s="240">
        <v>3163</v>
      </c>
      <c r="I14" s="240">
        <v>3219</v>
      </c>
      <c r="J14" s="240">
        <v>3345</v>
      </c>
      <c r="K14" s="240">
        <v>3290</v>
      </c>
      <c r="L14" s="240">
        <v>3354</v>
      </c>
      <c r="M14" s="240">
        <v>3467</v>
      </c>
      <c r="N14" s="240">
        <v>3635</v>
      </c>
      <c r="O14" s="240">
        <v>3772</v>
      </c>
      <c r="P14" s="240">
        <v>3747</v>
      </c>
      <c r="Q14" s="240">
        <v>3782</v>
      </c>
      <c r="R14" s="240">
        <v>3909</v>
      </c>
      <c r="S14" s="240">
        <v>4057</v>
      </c>
      <c r="T14" s="240">
        <v>4171</v>
      </c>
      <c r="U14" s="240" t="s">
        <v>41</v>
      </c>
      <c r="V14" s="240" t="s">
        <v>41</v>
      </c>
    </row>
    <row r="15" spans="1:24" ht="15" customHeight="1">
      <c r="A15" s="45" t="s">
        <v>4</v>
      </c>
      <c r="B15" s="240">
        <v>167.5</v>
      </c>
      <c r="C15" s="240">
        <v>172.2</v>
      </c>
      <c r="D15" s="240">
        <v>178.8</v>
      </c>
      <c r="E15" s="240">
        <v>192.8</v>
      </c>
      <c r="F15" s="240">
        <v>192.9</v>
      </c>
      <c r="G15" s="240">
        <v>266.8</v>
      </c>
      <c r="H15" s="240">
        <v>286.60000000000002</v>
      </c>
      <c r="I15" s="240">
        <v>306.3</v>
      </c>
      <c r="J15" s="240">
        <v>306.3</v>
      </c>
      <c r="K15" s="240">
        <v>311.10000000000002</v>
      </c>
      <c r="L15" s="240">
        <v>335.1</v>
      </c>
      <c r="M15" s="240">
        <v>356.7</v>
      </c>
      <c r="N15" s="240">
        <v>391.9</v>
      </c>
      <c r="O15" s="240">
        <v>387.5</v>
      </c>
      <c r="P15" s="240">
        <v>395.1</v>
      </c>
      <c r="Q15" s="240">
        <v>408.8</v>
      </c>
      <c r="R15" s="240">
        <v>452.3</v>
      </c>
      <c r="S15" s="240">
        <v>469.9</v>
      </c>
      <c r="T15" s="240">
        <v>475.7</v>
      </c>
      <c r="U15" s="240">
        <v>477</v>
      </c>
      <c r="V15" s="240" t="s">
        <v>41</v>
      </c>
    </row>
    <row r="16" spans="1:24" ht="15" customHeight="1">
      <c r="A16" s="45" t="s">
        <v>3</v>
      </c>
      <c r="B16" s="240">
        <v>162516</v>
      </c>
      <c r="C16" s="240">
        <v>166933</v>
      </c>
      <c r="D16" s="240">
        <v>206020</v>
      </c>
      <c r="E16" s="240">
        <v>213460</v>
      </c>
      <c r="F16" s="240">
        <v>221939</v>
      </c>
      <c r="G16" s="240">
        <v>223255</v>
      </c>
      <c r="H16" s="240">
        <v>231323</v>
      </c>
      <c r="I16" s="240">
        <v>241170</v>
      </c>
      <c r="J16" s="240">
        <v>235924</v>
      </c>
      <c r="K16" s="240">
        <v>229599</v>
      </c>
      <c r="L16" s="240">
        <v>238272</v>
      </c>
      <c r="M16" s="240">
        <v>240528</v>
      </c>
      <c r="N16" s="240">
        <v>234174</v>
      </c>
      <c r="O16" s="240">
        <v>233169</v>
      </c>
      <c r="P16" s="240">
        <v>233631</v>
      </c>
      <c r="Q16" s="240">
        <v>230857</v>
      </c>
      <c r="R16" s="240">
        <v>228546</v>
      </c>
      <c r="S16" s="240">
        <v>229669</v>
      </c>
      <c r="T16" s="240">
        <v>231805</v>
      </c>
      <c r="U16" s="240">
        <v>227336</v>
      </c>
      <c r="V16" s="240">
        <v>216010</v>
      </c>
      <c r="W16" s="77"/>
      <c r="X16" s="77"/>
    </row>
    <row r="17" spans="1:24" ht="15" customHeight="1">
      <c r="A17" s="96" t="s">
        <v>30</v>
      </c>
      <c r="B17" s="240">
        <v>1913</v>
      </c>
      <c r="C17" s="240">
        <v>2015</v>
      </c>
      <c r="D17" s="240">
        <v>2142</v>
      </c>
      <c r="E17" s="240">
        <v>1958</v>
      </c>
      <c r="F17" s="240">
        <v>2320</v>
      </c>
      <c r="G17" s="240">
        <v>2604</v>
      </c>
      <c r="H17" s="240">
        <v>2668</v>
      </c>
      <c r="I17" s="240">
        <v>3110</v>
      </c>
      <c r="J17" s="240">
        <v>3598</v>
      </c>
      <c r="K17" s="240">
        <v>3116</v>
      </c>
      <c r="L17" s="240">
        <v>4092</v>
      </c>
      <c r="M17" s="240">
        <v>3995</v>
      </c>
      <c r="N17" s="240">
        <v>4441</v>
      </c>
      <c r="O17" s="240">
        <v>4836</v>
      </c>
      <c r="P17" s="240">
        <v>4976</v>
      </c>
      <c r="Q17" s="240">
        <v>5250</v>
      </c>
      <c r="R17" s="240">
        <v>5370</v>
      </c>
      <c r="S17" s="240">
        <v>5933</v>
      </c>
      <c r="T17" s="240">
        <v>6372</v>
      </c>
      <c r="U17" s="240" t="s">
        <v>41</v>
      </c>
      <c r="V17" s="240" t="s">
        <v>41</v>
      </c>
      <c r="W17" s="20" t="s">
        <v>16</v>
      </c>
      <c r="X17" s="77"/>
    </row>
    <row r="18" spans="1:24" ht="15" customHeight="1">
      <c r="A18" s="45" t="s">
        <v>1</v>
      </c>
      <c r="B18" s="240">
        <v>6029</v>
      </c>
      <c r="C18" s="240">
        <v>6426</v>
      </c>
      <c r="D18" s="240">
        <v>6871</v>
      </c>
      <c r="E18" s="240">
        <v>7268</v>
      </c>
      <c r="F18" s="240">
        <v>7712</v>
      </c>
      <c r="G18" s="240">
        <v>8003</v>
      </c>
      <c r="H18" s="240">
        <v>8348</v>
      </c>
      <c r="I18" s="240">
        <v>8067</v>
      </c>
      <c r="J18" s="240">
        <v>7333</v>
      </c>
      <c r="K18" s="240">
        <v>7280</v>
      </c>
      <c r="L18" s="240">
        <v>7789</v>
      </c>
      <c r="M18" s="240">
        <v>8571</v>
      </c>
      <c r="N18" s="240">
        <v>10319</v>
      </c>
      <c r="O18" s="240">
        <v>10846</v>
      </c>
      <c r="P18" s="240">
        <v>10719</v>
      </c>
      <c r="Q18" s="240">
        <v>11449.9</v>
      </c>
      <c r="R18" s="240">
        <v>10858</v>
      </c>
      <c r="S18" s="240">
        <v>12192</v>
      </c>
      <c r="T18" s="240">
        <v>12897.83</v>
      </c>
      <c r="U18" s="240">
        <v>12340.71</v>
      </c>
      <c r="V18" s="240" t="s">
        <v>41</v>
      </c>
      <c r="W18" s="33" t="s">
        <v>16</v>
      </c>
    </row>
    <row r="19" spans="1:24" ht="15" customHeight="1">
      <c r="A19" s="45" t="s">
        <v>23</v>
      </c>
      <c r="B19" s="240">
        <v>10494</v>
      </c>
      <c r="C19" s="240">
        <v>10226</v>
      </c>
      <c r="D19" s="240">
        <v>10319</v>
      </c>
      <c r="E19" s="240">
        <v>10368</v>
      </c>
      <c r="F19" s="240">
        <v>10117</v>
      </c>
      <c r="G19" s="240">
        <v>10409</v>
      </c>
      <c r="H19" s="240">
        <v>10291</v>
      </c>
      <c r="I19" s="240">
        <v>9023</v>
      </c>
      <c r="J19" s="240">
        <v>7478</v>
      </c>
      <c r="K19" s="240">
        <v>7052</v>
      </c>
      <c r="L19" s="240">
        <v>7368</v>
      </c>
      <c r="M19" s="240">
        <v>8043</v>
      </c>
      <c r="N19" s="240">
        <v>7831</v>
      </c>
      <c r="O19" s="240">
        <v>8285</v>
      </c>
      <c r="P19" s="240">
        <v>8238</v>
      </c>
      <c r="Q19" s="240">
        <v>6876</v>
      </c>
      <c r="R19" s="240">
        <v>7282</v>
      </c>
      <c r="S19" s="240">
        <v>7732</v>
      </c>
      <c r="T19" s="240">
        <v>8506</v>
      </c>
      <c r="U19" s="240">
        <v>7700.059252</v>
      </c>
      <c r="V19" s="240">
        <v>6902.9849999999997</v>
      </c>
    </row>
    <row r="20" spans="1:24" ht="15" customHeight="1">
      <c r="P20" s="25"/>
      <c r="Q20" s="25"/>
      <c r="R20" s="25"/>
      <c r="S20" s="25"/>
      <c r="T20" s="25"/>
      <c r="U20" s="25"/>
      <c r="V20" s="25"/>
    </row>
    <row r="21" spans="1:24">
      <c r="A21" s="27" t="s">
        <v>189</v>
      </c>
    </row>
    <row r="22" spans="1:24" ht="15" customHeight="1">
      <c r="A22" s="27"/>
    </row>
    <row r="23" spans="1:24">
      <c r="A23" s="35" t="s">
        <v>581</v>
      </c>
    </row>
  </sheetData>
  <hyperlinks>
    <hyperlink ref="X3" location="Content!A1" display="Back to content pag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16" workbookViewId="0">
      <selection activeCell="V29" sqref="V29"/>
    </sheetView>
  </sheetViews>
  <sheetFormatPr defaultRowHeight="14.5"/>
  <cols>
    <col min="1" max="1" width="33.81640625" style="49" customWidth="1"/>
    <col min="2" max="22" width="8.7265625" style="49" customWidth="1"/>
    <col min="23" max="24" width="8.7265625" style="49"/>
  </cols>
  <sheetData>
    <row r="1" spans="1:24">
      <c r="A1" s="239" t="s">
        <v>556</v>
      </c>
      <c r="B1" s="47"/>
      <c r="C1" s="42"/>
      <c r="D1" s="42"/>
      <c r="E1" s="42"/>
      <c r="F1" s="42"/>
      <c r="G1" s="42"/>
      <c r="H1" s="42"/>
      <c r="I1" s="42"/>
      <c r="J1" s="42"/>
      <c r="K1" s="47"/>
      <c r="L1" s="47"/>
      <c r="M1" s="47"/>
      <c r="N1" s="47"/>
      <c r="O1" s="47"/>
      <c r="W1" s="47"/>
      <c r="X1" s="47"/>
    </row>
    <row r="2" spans="1:24">
      <c r="A2" s="42"/>
    </row>
    <row r="3" spans="1:24">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R3" s="12">
        <v>2016</v>
      </c>
      <c r="S3" s="12">
        <v>2017</v>
      </c>
      <c r="T3" s="12">
        <v>2018</v>
      </c>
      <c r="U3" s="12">
        <v>2019</v>
      </c>
      <c r="V3" s="12">
        <v>2020</v>
      </c>
      <c r="X3" s="46" t="s">
        <v>521</v>
      </c>
    </row>
    <row r="4" spans="1:24">
      <c r="A4" s="230" t="s">
        <v>14</v>
      </c>
      <c r="B4" s="234">
        <v>362</v>
      </c>
      <c r="C4" s="234">
        <v>411</v>
      </c>
      <c r="D4" s="234">
        <v>442</v>
      </c>
      <c r="E4" s="234">
        <v>501</v>
      </c>
      <c r="F4" s="234">
        <v>562</v>
      </c>
      <c r="G4" s="234">
        <v>660</v>
      </c>
      <c r="H4" s="234">
        <v>854</v>
      </c>
      <c r="I4" s="234">
        <v>816</v>
      </c>
      <c r="J4" s="234">
        <v>1122</v>
      </c>
      <c r="K4" s="234">
        <v>1278</v>
      </c>
      <c r="L4" s="234">
        <v>1578</v>
      </c>
      <c r="M4" s="234">
        <v>1643</v>
      </c>
      <c r="N4" s="234">
        <v>1804</v>
      </c>
      <c r="O4" s="234">
        <v>2389</v>
      </c>
      <c r="P4" s="234">
        <v>2757</v>
      </c>
      <c r="Q4" s="234">
        <v>2840</v>
      </c>
      <c r="R4" s="234">
        <v>3013</v>
      </c>
      <c r="S4" s="234">
        <v>3117</v>
      </c>
      <c r="T4" s="234">
        <v>3413</v>
      </c>
      <c r="U4" s="234" t="s">
        <v>41</v>
      </c>
      <c r="V4" s="234" t="s">
        <v>41</v>
      </c>
    </row>
    <row r="5" spans="1:24">
      <c r="A5" s="45" t="s">
        <v>13</v>
      </c>
      <c r="B5" s="234">
        <v>759.7</v>
      </c>
      <c r="C5" s="234">
        <v>899.4</v>
      </c>
      <c r="D5" s="234">
        <v>919.6</v>
      </c>
      <c r="E5" s="234">
        <v>1001.1</v>
      </c>
      <c r="F5" s="234">
        <v>1077.0999999999999</v>
      </c>
      <c r="G5" s="234">
        <v>1046.5999999999999</v>
      </c>
      <c r="H5" s="234">
        <v>1184.3</v>
      </c>
      <c r="I5" s="234">
        <v>1199</v>
      </c>
      <c r="J5" s="234">
        <v>1186.2</v>
      </c>
      <c r="K5" s="234">
        <v>1123.2</v>
      </c>
      <c r="L5" s="234">
        <v>1141.2</v>
      </c>
      <c r="M5" s="234">
        <v>1117</v>
      </c>
      <c r="N5" s="234">
        <v>1086</v>
      </c>
      <c r="O5" s="234">
        <v>1127.5999999999999</v>
      </c>
      <c r="P5" s="234">
        <v>1463</v>
      </c>
      <c r="Q5" s="234">
        <v>1462</v>
      </c>
      <c r="R5" s="234">
        <v>1382</v>
      </c>
      <c r="S5" s="234">
        <v>1090</v>
      </c>
      <c r="T5" s="234">
        <v>933</v>
      </c>
      <c r="U5" s="234" t="s">
        <v>41</v>
      </c>
      <c r="V5" s="234" t="s">
        <v>41</v>
      </c>
    </row>
    <row r="6" spans="1:24">
      <c r="A6" s="45" t="s">
        <v>497</v>
      </c>
      <c r="B6" s="234" t="s">
        <v>41</v>
      </c>
      <c r="C6" s="234" t="s">
        <v>41</v>
      </c>
      <c r="D6" s="234" t="s">
        <v>41</v>
      </c>
      <c r="E6" s="234" t="s">
        <v>41</v>
      </c>
      <c r="F6" s="234" t="s">
        <v>41</v>
      </c>
      <c r="G6" s="234" t="s">
        <v>41</v>
      </c>
      <c r="H6" s="234" t="s">
        <v>41</v>
      </c>
      <c r="I6" s="234" t="s">
        <v>41</v>
      </c>
      <c r="J6" s="234" t="s">
        <v>41</v>
      </c>
      <c r="K6" s="234" t="s">
        <v>41</v>
      </c>
      <c r="L6" s="234" t="s">
        <v>41</v>
      </c>
      <c r="M6" s="234" t="s">
        <v>41</v>
      </c>
      <c r="N6" s="234" t="s">
        <v>41</v>
      </c>
      <c r="O6" s="234" t="s">
        <v>41</v>
      </c>
      <c r="P6" s="234" t="s">
        <v>41</v>
      </c>
      <c r="Q6" s="234" t="s">
        <v>41</v>
      </c>
      <c r="R6" s="234" t="s">
        <v>41</v>
      </c>
      <c r="S6" s="234" t="s">
        <v>41</v>
      </c>
      <c r="T6" s="234" t="s">
        <v>41</v>
      </c>
      <c r="U6" s="234" t="s">
        <v>41</v>
      </c>
      <c r="V6" s="234" t="s">
        <v>41</v>
      </c>
    </row>
    <row r="7" spans="1:24">
      <c r="A7" s="13" t="s">
        <v>37</v>
      </c>
      <c r="B7" s="234">
        <v>1890</v>
      </c>
      <c r="C7" s="234">
        <v>1968</v>
      </c>
      <c r="D7" s="234">
        <v>2778</v>
      </c>
      <c r="E7" s="234">
        <v>2968</v>
      </c>
      <c r="F7" s="234">
        <v>2939</v>
      </c>
      <c r="G7" s="234">
        <v>3094</v>
      </c>
      <c r="H7" s="234">
        <v>2869</v>
      </c>
      <c r="I7" s="234">
        <v>3887</v>
      </c>
      <c r="J7" s="234">
        <v>3867</v>
      </c>
      <c r="K7" s="234">
        <v>4218</v>
      </c>
      <c r="L7" s="234">
        <v>3970</v>
      </c>
      <c r="M7" s="234">
        <v>4258</v>
      </c>
      <c r="N7" s="234">
        <v>3652</v>
      </c>
      <c r="O7" s="234">
        <v>3261</v>
      </c>
      <c r="P7" s="234">
        <v>4342</v>
      </c>
      <c r="Q7" s="234">
        <v>3994</v>
      </c>
      <c r="R7" s="234">
        <v>3848</v>
      </c>
      <c r="S7" s="234">
        <v>4643</v>
      </c>
      <c r="T7" s="234">
        <v>7385</v>
      </c>
      <c r="U7" s="234" t="s">
        <v>41</v>
      </c>
      <c r="V7" s="234" t="s">
        <v>41</v>
      </c>
      <c r="X7" s="17"/>
    </row>
    <row r="8" spans="1:24">
      <c r="A8" s="45" t="s">
        <v>496</v>
      </c>
      <c r="B8" s="234">
        <v>660</v>
      </c>
      <c r="C8" s="234">
        <v>600</v>
      </c>
      <c r="D8" s="234">
        <v>500</v>
      </c>
      <c r="E8" s="234">
        <v>398.7</v>
      </c>
      <c r="F8" s="234">
        <v>398.1</v>
      </c>
      <c r="G8" s="234">
        <v>386.7</v>
      </c>
      <c r="H8" s="234">
        <v>371.7</v>
      </c>
      <c r="I8" s="234">
        <v>412.5</v>
      </c>
      <c r="J8" s="234">
        <v>414.7</v>
      </c>
      <c r="K8" s="234">
        <v>405.8</v>
      </c>
      <c r="L8" s="234">
        <v>389.6</v>
      </c>
      <c r="M8" s="234">
        <v>360.2</v>
      </c>
      <c r="N8" s="234">
        <v>338</v>
      </c>
      <c r="O8" s="234">
        <v>318.8</v>
      </c>
      <c r="P8" s="234">
        <v>336</v>
      </c>
      <c r="Q8" s="234">
        <v>366</v>
      </c>
      <c r="R8" s="234">
        <v>363.6</v>
      </c>
      <c r="S8" s="234">
        <v>541</v>
      </c>
      <c r="T8" s="234">
        <v>433</v>
      </c>
      <c r="U8" s="234">
        <v>357.7</v>
      </c>
      <c r="V8" s="234" t="s">
        <v>41</v>
      </c>
      <c r="X8" s="77"/>
    </row>
    <row r="9" spans="1:24">
      <c r="A9" s="45" t="s">
        <v>237</v>
      </c>
      <c r="B9" s="234">
        <v>103</v>
      </c>
      <c r="C9" s="234">
        <v>106</v>
      </c>
      <c r="D9" s="234">
        <v>108</v>
      </c>
      <c r="E9" s="234">
        <v>108</v>
      </c>
      <c r="F9" s="234">
        <v>94.5</v>
      </c>
      <c r="G9" s="234">
        <v>113.6</v>
      </c>
      <c r="H9" s="234">
        <v>161</v>
      </c>
      <c r="I9" s="234">
        <v>185.5</v>
      </c>
      <c r="J9" s="234">
        <v>191.2</v>
      </c>
      <c r="K9" s="234">
        <v>209.4</v>
      </c>
      <c r="L9" s="234">
        <v>208.5</v>
      </c>
      <c r="M9" s="234">
        <v>220.6</v>
      </c>
      <c r="N9" s="234">
        <v>231.7</v>
      </c>
      <c r="O9" s="234">
        <v>235.9</v>
      </c>
      <c r="P9" s="234">
        <v>233</v>
      </c>
      <c r="Q9" s="234">
        <v>225</v>
      </c>
      <c r="R9" s="234">
        <v>267</v>
      </c>
      <c r="S9" s="234">
        <v>308.61</v>
      </c>
      <c r="T9" s="234">
        <v>319.70999999999998</v>
      </c>
      <c r="U9" s="234">
        <v>312.24</v>
      </c>
      <c r="V9" s="234" t="s">
        <v>41</v>
      </c>
      <c r="W9" s="20"/>
      <c r="X9" s="20"/>
    </row>
    <row r="10" spans="1:24">
      <c r="A10" s="45" t="s">
        <v>10</v>
      </c>
      <c r="B10" s="234">
        <v>383.37200000000001</v>
      </c>
      <c r="C10" s="234">
        <v>400.34199999999998</v>
      </c>
      <c r="D10" s="234">
        <v>340.49700000000001</v>
      </c>
      <c r="E10" s="234">
        <v>413.54</v>
      </c>
      <c r="F10" s="234">
        <v>464.83100000000002</v>
      </c>
      <c r="G10" s="234">
        <v>472.18200000000002</v>
      </c>
      <c r="H10" s="234">
        <v>490.66500000000002</v>
      </c>
      <c r="I10" s="234">
        <v>487.709</v>
      </c>
      <c r="J10" s="234">
        <v>523.43899999999996</v>
      </c>
      <c r="K10" s="234">
        <v>481.18900000000002</v>
      </c>
      <c r="L10" s="234">
        <v>489.15100000000001</v>
      </c>
      <c r="M10" s="234">
        <v>500.76299999999998</v>
      </c>
      <c r="N10" s="234">
        <v>515.6</v>
      </c>
      <c r="O10" s="234">
        <v>511.19200000000001</v>
      </c>
      <c r="P10" s="234">
        <v>536.91300000000001</v>
      </c>
      <c r="Q10" s="234">
        <v>544.05399999999997</v>
      </c>
      <c r="R10" s="234">
        <v>415.5</v>
      </c>
      <c r="S10" s="234">
        <v>441.64</v>
      </c>
      <c r="T10" s="234">
        <v>608.29999999999995</v>
      </c>
      <c r="U10" s="234">
        <v>532.9</v>
      </c>
      <c r="V10" s="234" t="s">
        <v>41</v>
      </c>
      <c r="W10" s="77"/>
      <c r="X10" s="77"/>
    </row>
    <row r="11" spans="1:24">
      <c r="A11" s="45" t="s">
        <v>9</v>
      </c>
      <c r="B11" s="234">
        <v>474.4</v>
      </c>
      <c r="C11" s="234">
        <v>459.4</v>
      </c>
      <c r="D11" s="234">
        <v>482.8</v>
      </c>
      <c r="E11" s="234">
        <v>473.7</v>
      </c>
      <c r="F11" s="234">
        <v>479.7</v>
      </c>
      <c r="G11" s="234">
        <v>518.70000000000005</v>
      </c>
      <c r="H11" s="234">
        <v>500.2</v>
      </c>
      <c r="I11" s="234">
        <v>536.4</v>
      </c>
      <c r="J11" s="234">
        <v>519.79999999999995</v>
      </c>
      <c r="K11" s="234">
        <v>553.1</v>
      </c>
      <c r="L11" s="234">
        <v>556.1</v>
      </c>
      <c r="M11" s="234">
        <v>616.79999999999995</v>
      </c>
      <c r="N11" s="234">
        <v>503.1</v>
      </c>
      <c r="O11" s="234">
        <v>660.8</v>
      </c>
      <c r="P11" s="234">
        <v>708.7</v>
      </c>
      <c r="Q11" s="234">
        <v>691.1</v>
      </c>
      <c r="R11" s="234">
        <v>971.12</v>
      </c>
      <c r="S11" s="234">
        <v>573.27</v>
      </c>
      <c r="T11" s="234">
        <v>742.72</v>
      </c>
      <c r="U11" s="234">
        <v>764.2</v>
      </c>
      <c r="V11" s="234" t="s">
        <v>41</v>
      </c>
      <c r="X11" s="77"/>
    </row>
    <row r="12" spans="1:24">
      <c r="A12" s="45" t="s">
        <v>8</v>
      </c>
      <c r="B12" s="234">
        <v>651.6</v>
      </c>
      <c r="C12" s="234">
        <v>711.4</v>
      </c>
      <c r="D12" s="234">
        <v>711.7</v>
      </c>
      <c r="E12" s="234">
        <v>742.2</v>
      </c>
      <c r="F12" s="234">
        <v>768.9</v>
      </c>
      <c r="G12" s="234">
        <v>778.3</v>
      </c>
      <c r="H12" s="234">
        <v>841.2</v>
      </c>
      <c r="I12" s="234">
        <v>879.6</v>
      </c>
      <c r="J12" s="234">
        <v>912.9</v>
      </c>
      <c r="K12" s="234">
        <v>897.2</v>
      </c>
      <c r="L12" s="234">
        <v>934.3</v>
      </c>
      <c r="M12" s="234">
        <v>929.2</v>
      </c>
      <c r="N12" s="234">
        <v>929.8</v>
      </c>
      <c r="O12" s="234">
        <v>962.6</v>
      </c>
      <c r="P12" s="234">
        <v>944.5</v>
      </c>
      <c r="Q12" s="234">
        <v>962</v>
      </c>
      <c r="R12" s="234">
        <v>970.3</v>
      </c>
      <c r="S12" s="234">
        <v>993.5</v>
      </c>
      <c r="T12" s="234">
        <v>1001.8</v>
      </c>
      <c r="U12" s="234">
        <v>990.460151</v>
      </c>
      <c r="V12" s="234">
        <v>863.07192737260846</v>
      </c>
      <c r="W12" s="54" t="s">
        <v>16</v>
      </c>
    </row>
    <row r="13" spans="1:24">
      <c r="A13" s="45" t="s">
        <v>6</v>
      </c>
      <c r="B13" s="234">
        <v>444</v>
      </c>
      <c r="C13" s="234">
        <v>4223</v>
      </c>
      <c r="D13" s="234">
        <v>4270</v>
      </c>
      <c r="E13" s="234">
        <v>6368</v>
      </c>
      <c r="F13" s="234">
        <v>8138</v>
      </c>
      <c r="G13" s="234">
        <v>8364</v>
      </c>
      <c r="H13" s="234">
        <v>8556</v>
      </c>
      <c r="I13" s="234">
        <v>8416</v>
      </c>
      <c r="J13" s="234">
        <v>9025</v>
      </c>
      <c r="K13" s="234">
        <v>8466</v>
      </c>
      <c r="L13" s="234">
        <v>8574</v>
      </c>
      <c r="M13" s="234">
        <v>8681</v>
      </c>
      <c r="N13" s="234">
        <v>9448</v>
      </c>
      <c r="O13" s="234">
        <v>9295</v>
      </c>
      <c r="P13" s="234">
        <v>10651</v>
      </c>
      <c r="Q13" s="234">
        <v>9799.7000000000007</v>
      </c>
      <c r="R13" s="234">
        <v>9100.4</v>
      </c>
      <c r="S13" s="234">
        <v>12488</v>
      </c>
      <c r="T13" s="234">
        <v>10332</v>
      </c>
      <c r="U13" s="234" t="s">
        <v>41</v>
      </c>
      <c r="V13" s="234" t="s">
        <v>41</v>
      </c>
    </row>
    <row r="14" spans="1:24">
      <c r="A14" s="45" t="s">
        <v>18</v>
      </c>
      <c r="B14" s="234">
        <v>560</v>
      </c>
      <c r="C14" s="234">
        <v>592</v>
      </c>
      <c r="D14" s="234">
        <v>609</v>
      </c>
      <c r="E14" s="234">
        <v>76</v>
      </c>
      <c r="F14" s="234">
        <v>471</v>
      </c>
      <c r="G14" s="234">
        <v>596</v>
      </c>
      <c r="H14" s="234">
        <v>682</v>
      </c>
      <c r="I14" s="234">
        <v>629</v>
      </c>
      <c r="J14" s="234">
        <v>663</v>
      </c>
      <c r="K14" s="234">
        <v>761</v>
      </c>
      <c r="L14" s="234">
        <v>803</v>
      </c>
      <c r="M14" s="234">
        <v>817</v>
      </c>
      <c r="N14" s="234">
        <v>795</v>
      </c>
      <c r="O14" s="234">
        <v>786</v>
      </c>
      <c r="P14" s="234">
        <v>716</v>
      </c>
      <c r="Q14" s="234">
        <v>613</v>
      </c>
      <c r="R14" s="234">
        <v>585</v>
      </c>
      <c r="S14" s="234">
        <v>603</v>
      </c>
      <c r="T14" s="234">
        <v>586</v>
      </c>
      <c r="U14" s="234" t="s">
        <v>41</v>
      </c>
      <c r="V14" s="234" t="s">
        <v>41</v>
      </c>
    </row>
    <row r="15" spans="1:24">
      <c r="A15" s="45" t="s">
        <v>4</v>
      </c>
      <c r="B15" s="234">
        <v>75.5</v>
      </c>
      <c r="C15" s="234">
        <v>73</v>
      </c>
      <c r="D15" s="234">
        <v>77.400000000000006</v>
      </c>
      <c r="E15" s="234">
        <v>80.3</v>
      </c>
      <c r="F15" s="234">
        <v>80.7</v>
      </c>
      <c r="G15" s="234">
        <v>95.3</v>
      </c>
      <c r="H15" s="234">
        <v>91.9</v>
      </c>
      <c r="I15" s="234">
        <v>120</v>
      </c>
      <c r="J15" s="234">
        <v>116.7</v>
      </c>
      <c r="K15" s="234">
        <v>120.5</v>
      </c>
      <c r="L15" s="234">
        <v>133.28</v>
      </c>
      <c r="M15" s="234">
        <v>152.97999999999999</v>
      </c>
      <c r="N15" s="234">
        <v>181.06</v>
      </c>
      <c r="O15" s="234">
        <v>193.04</v>
      </c>
      <c r="P15" s="234">
        <v>198.2</v>
      </c>
      <c r="Q15" s="234">
        <v>204.2</v>
      </c>
      <c r="R15" s="234">
        <v>225.98</v>
      </c>
      <c r="S15" s="234">
        <v>230.42</v>
      </c>
      <c r="T15" s="234">
        <v>233</v>
      </c>
      <c r="U15" s="234">
        <v>233</v>
      </c>
      <c r="V15" s="234" t="s">
        <v>41</v>
      </c>
    </row>
    <row r="16" spans="1:24">
      <c r="A16" s="45" t="s">
        <v>3</v>
      </c>
      <c r="B16" s="234" t="s">
        <v>41</v>
      </c>
      <c r="C16" s="234" t="s">
        <v>41</v>
      </c>
      <c r="D16" s="234" t="s">
        <v>41</v>
      </c>
      <c r="E16" s="234" t="s">
        <v>41</v>
      </c>
      <c r="F16" s="234" t="s">
        <v>41</v>
      </c>
      <c r="G16" s="234" t="s">
        <v>41</v>
      </c>
      <c r="H16" s="234" t="s">
        <v>41</v>
      </c>
      <c r="I16" s="234" t="s">
        <v>41</v>
      </c>
      <c r="J16" s="234" t="s">
        <v>41</v>
      </c>
      <c r="K16" s="234" t="s">
        <v>41</v>
      </c>
      <c r="L16" s="234" t="s">
        <v>41</v>
      </c>
      <c r="M16" s="234" t="s">
        <v>41</v>
      </c>
      <c r="N16" s="234" t="s">
        <v>41</v>
      </c>
      <c r="O16" s="234" t="s">
        <v>41</v>
      </c>
      <c r="P16" s="234" t="s">
        <v>41</v>
      </c>
      <c r="Q16" s="234" t="s">
        <v>41</v>
      </c>
      <c r="R16" s="234" t="s">
        <v>41</v>
      </c>
      <c r="S16" s="234" t="s">
        <v>41</v>
      </c>
      <c r="T16" s="234" t="s">
        <v>41</v>
      </c>
      <c r="U16" s="234" t="s">
        <v>41</v>
      </c>
      <c r="V16" s="234" t="s">
        <v>41</v>
      </c>
      <c r="W16" s="77"/>
      <c r="X16" s="77"/>
    </row>
    <row r="17" spans="1:24">
      <c r="A17" s="96" t="s">
        <v>30</v>
      </c>
      <c r="B17" s="234">
        <v>614</v>
      </c>
      <c r="C17" s="234">
        <v>836</v>
      </c>
      <c r="D17" s="234">
        <v>889</v>
      </c>
      <c r="E17" s="234">
        <v>755</v>
      </c>
      <c r="F17" s="234">
        <v>996</v>
      </c>
      <c r="G17" s="234">
        <v>1519</v>
      </c>
      <c r="H17" s="234">
        <v>1593</v>
      </c>
      <c r="I17" s="234">
        <v>695</v>
      </c>
      <c r="J17" s="234">
        <v>811</v>
      </c>
      <c r="K17" s="234">
        <v>703</v>
      </c>
      <c r="L17" s="234">
        <v>1036</v>
      </c>
      <c r="M17" s="234">
        <v>1005</v>
      </c>
      <c r="N17" s="234">
        <v>1089</v>
      </c>
      <c r="O17" s="234">
        <v>1223</v>
      </c>
      <c r="P17" s="234">
        <v>1270</v>
      </c>
      <c r="Q17" s="234">
        <v>1362</v>
      </c>
      <c r="R17" s="234">
        <v>1358</v>
      </c>
      <c r="S17" s="234">
        <v>1525</v>
      </c>
      <c r="T17" s="234">
        <v>1719</v>
      </c>
      <c r="U17" s="234" t="s">
        <v>41</v>
      </c>
      <c r="V17" s="234" t="s">
        <v>41</v>
      </c>
      <c r="W17" s="20" t="s">
        <v>16</v>
      </c>
      <c r="X17" s="77"/>
    </row>
    <row r="18" spans="1:24">
      <c r="A18" s="45" t="s">
        <v>1</v>
      </c>
      <c r="B18" s="234">
        <v>4156</v>
      </c>
      <c r="C18" s="234">
        <v>4423</v>
      </c>
      <c r="D18" s="234">
        <v>4731</v>
      </c>
      <c r="E18" s="234">
        <v>5005</v>
      </c>
      <c r="F18" s="234">
        <v>5306</v>
      </c>
      <c r="G18" s="234">
        <v>5572</v>
      </c>
      <c r="H18" s="234">
        <v>5880</v>
      </c>
      <c r="I18" s="234">
        <v>5245</v>
      </c>
      <c r="J18" s="234">
        <v>4471</v>
      </c>
      <c r="K18" s="234">
        <v>3780</v>
      </c>
      <c r="L18" s="234">
        <v>4086</v>
      </c>
      <c r="M18" s="234">
        <v>4497</v>
      </c>
      <c r="N18" s="234">
        <v>6092</v>
      </c>
      <c r="O18" s="234">
        <v>6379</v>
      </c>
      <c r="P18" s="234">
        <v>6429</v>
      </c>
      <c r="Q18" s="234">
        <v>6859.8</v>
      </c>
      <c r="R18" s="234">
        <v>6455</v>
      </c>
      <c r="S18" s="234">
        <v>7025.2</v>
      </c>
      <c r="T18" s="234">
        <v>7282.45</v>
      </c>
      <c r="U18" s="234">
        <v>7059.6</v>
      </c>
      <c r="V18" s="234" t="s">
        <v>41</v>
      </c>
      <c r="W18" s="33" t="s">
        <v>16</v>
      </c>
    </row>
    <row r="19" spans="1:24">
      <c r="A19" s="45" t="s">
        <v>23</v>
      </c>
      <c r="B19" s="234">
        <v>5313</v>
      </c>
      <c r="C19" s="234">
        <v>4980</v>
      </c>
      <c r="D19" s="234">
        <v>4993</v>
      </c>
      <c r="E19" s="234">
        <v>4873</v>
      </c>
      <c r="F19" s="234">
        <v>4541</v>
      </c>
      <c r="G19" s="234">
        <v>4644</v>
      </c>
      <c r="H19" s="234">
        <v>4338</v>
      </c>
      <c r="I19" s="234">
        <v>3731</v>
      </c>
      <c r="J19" s="234">
        <v>2408</v>
      </c>
      <c r="K19" s="234">
        <v>2206</v>
      </c>
      <c r="L19" s="234">
        <v>3112</v>
      </c>
      <c r="M19" s="234">
        <v>3343</v>
      </c>
      <c r="N19" s="234">
        <v>3084</v>
      </c>
      <c r="O19" s="234">
        <v>3115</v>
      </c>
      <c r="P19" s="234">
        <v>3388</v>
      </c>
      <c r="Q19" s="234">
        <v>2524</v>
      </c>
      <c r="R19" s="234">
        <v>2645</v>
      </c>
      <c r="S19" s="234">
        <v>3789</v>
      </c>
      <c r="T19" s="234">
        <v>4203</v>
      </c>
      <c r="U19" s="234">
        <v>4120.9225340000003</v>
      </c>
      <c r="V19" s="234">
        <v>3525.3029999999999</v>
      </c>
    </row>
    <row r="20" spans="1:24">
      <c r="P20" s="25"/>
      <c r="Q20" s="25"/>
      <c r="R20" s="25"/>
      <c r="S20" s="25"/>
      <c r="T20" s="25"/>
      <c r="U20" s="25"/>
      <c r="V20" s="25"/>
    </row>
    <row r="21" spans="1:24">
      <c r="A21" s="27" t="s">
        <v>189</v>
      </c>
    </row>
    <row r="22" spans="1:24">
      <c r="A22" s="27"/>
    </row>
    <row r="23" spans="1:24">
      <c r="A23" s="35" t="s">
        <v>581</v>
      </c>
    </row>
  </sheetData>
  <hyperlinks>
    <hyperlink ref="X3" location="Content!A1" display="Back to content pag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13" workbookViewId="0">
      <selection activeCell="Y1" sqref="Y1:AA1048576"/>
    </sheetView>
  </sheetViews>
  <sheetFormatPr defaultRowHeight="14.5"/>
  <cols>
    <col min="1" max="1" width="33.81640625" style="49" customWidth="1"/>
    <col min="2" max="22" width="8.7265625" style="49" customWidth="1"/>
    <col min="23" max="24" width="8.7265625" style="49"/>
  </cols>
  <sheetData>
    <row r="1" spans="1:24">
      <c r="A1" s="239" t="s">
        <v>557</v>
      </c>
      <c r="B1" s="47"/>
      <c r="C1" s="42"/>
      <c r="D1" s="42"/>
      <c r="E1" s="42"/>
      <c r="F1" s="42"/>
      <c r="G1" s="42"/>
      <c r="H1" s="42"/>
      <c r="I1" s="42"/>
      <c r="J1" s="42"/>
      <c r="K1" s="47"/>
      <c r="L1" s="47"/>
      <c r="M1" s="47"/>
      <c r="N1" s="47"/>
      <c r="O1" s="47"/>
      <c r="W1" s="47"/>
      <c r="X1" s="47"/>
    </row>
    <row r="2" spans="1:24">
      <c r="A2" s="42"/>
    </row>
    <row r="3" spans="1:24">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R3" s="12">
        <v>2016</v>
      </c>
      <c r="S3" s="12">
        <v>2017</v>
      </c>
      <c r="T3" s="12">
        <v>2018</v>
      </c>
      <c r="U3" s="12">
        <v>2019</v>
      </c>
      <c r="V3" s="12">
        <v>2020</v>
      </c>
      <c r="X3" s="46" t="s">
        <v>521</v>
      </c>
    </row>
    <row r="4" spans="1:24">
      <c r="A4" s="230" t="s">
        <v>14</v>
      </c>
      <c r="B4" s="282">
        <v>795</v>
      </c>
      <c r="C4" s="282">
        <v>902</v>
      </c>
      <c r="D4" s="282">
        <v>971</v>
      </c>
      <c r="E4" s="282">
        <v>1100</v>
      </c>
      <c r="F4" s="282">
        <v>1234</v>
      </c>
      <c r="G4" s="282">
        <v>1450</v>
      </c>
      <c r="H4" s="282">
        <v>1879</v>
      </c>
      <c r="I4" s="282">
        <v>1795</v>
      </c>
      <c r="J4" s="282">
        <v>2410</v>
      </c>
      <c r="K4" s="282">
        <v>2746</v>
      </c>
      <c r="L4" s="282">
        <v>3108</v>
      </c>
      <c r="M4" s="282">
        <v>3232</v>
      </c>
      <c r="N4" s="282">
        <v>3548</v>
      </c>
      <c r="O4" s="282">
        <v>4698</v>
      </c>
      <c r="P4" s="282">
        <v>5421</v>
      </c>
      <c r="Q4" s="282">
        <v>5584</v>
      </c>
      <c r="R4" s="282">
        <v>5925</v>
      </c>
      <c r="S4" s="282">
        <v>6130</v>
      </c>
      <c r="T4" s="282">
        <v>6711</v>
      </c>
      <c r="U4" s="283" t="s">
        <v>41</v>
      </c>
      <c r="V4" s="283" t="s">
        <v>41</v>
      </c>
    </row>
    <row r="5" spans="1:24">
      <c r="A5" s="45" t="s">
        <v>13</v>
      </c>
      <c r="B5" s="282">
        <v>280.39999999999998</v>
      </c>
      <c r="C5" s="282">
        <v>333.6</v>
      </c>
      <c r="D5" s="282">
        <v>370.5</v>
      </c>
      <c r="E5" s="282">
        <v>419.7</v>
      </c>
      <c r="F5" s="282">
        <v>489.4</v>
      </c>
      <c r="G5" s="282">
        <v>539.29999999999995</v>
      </c>
      <c r="H5" s="282">
        <v>584.4</v>
      </c>
      <c r="I5" s="282">
        <v>681.7</v>
      </c>
      <c r="J5" s="282">
        <v>745.1</v>
      </c>
      <c r="K5" s="282">
        <v>768.7</v>
      </c>
      <c r="L5" s="282">
        <v>829.1</v>
      </c>
      <c r="M5" s="282">
        <v>873</v>
      </c>
      <c r="N5" s="282">
        <v>878.76</v>
      </c>
      <c r="O5" s="282">
        <v>918.3</v>
      </c>
      <c r="P5" s="282">
        <v>927</v>
      </c>
      <c r="Q5" s="282">
        <v>941</v>
      </c>
      <c r="R5" s="282">
        <v>955</v>
      </c>
      <c r="S5" s="282">
        <v>1022</v>
      </c>
      <c r="T5" s="282">
        <v>1065</v>
      </c>
      <c r="U5" s="283" t="s">
        <v>41</v>
      </c>
      <c r="V5" s="283" t="s">
        <v>41</v>
      </c>
    </row>
    <row r="6" spans="1:24">
      <c r="A6" s="45" t="s">
        <v>497</v>
      </c>
      <c r="B6" s="282">
        <v>12.9</v>
      </c>
      <c r="C6" s="282">
        <v>13.8</v>
      </c>
      <c r="D6" s="282">
        <v>14.7</v>
      </c>
      <c r="E6" s="282">
        <v>15.6</v>
      </c>
      <c r="F6" s="282">
        <v>19.600000000000001</v>
      </c>
      <c r="G6" s="282">
        <v>21.2</v>
      </c>
      <c r="H6" s="282">
        <v>22.4</v>
      </c>
      <c r="I6" s="282">
        <v>20.9</v>
      </c>
      <c r="J6" s="282">
        <v>19.2</v>
      </c>
      <c r="K6" s="282">
        <v>20.7</v>
      </c>
      <c r="L6" s="282">
        <v>28.4</v>
      </c>
      <c r="M6" s="282">
        <v>25.6</v>
      </c>
      <c r="N6" s="282">
        <v>26.1</v>
      </c>
      <c r="O6" s="282">
        <v>25</v>
      </c>
      <c r="P6" s="282">
        <v>23.5</v>
      </c>
      <c r="Q6" s="282">
        <v>23.6</v>
      </c>
      <c r="R6" s="282">
        <v>26.1</v>
      </c>
      <c r="S6" s="282">
        <v>40.555999999999997</v>
      </c>
      <c r="T6" s="282">
        <v>43.936999999999998</v>
      </c>
      <c r="U6" s="282">
        <v>48.362000000000002</v>
      </c>
      <c r="V6" s="283" t="s">
        <v>41</v>
      </c>
    </row>
    <row r="7" spans="1:24">
      <c r="A7" s="13" t="s">
        <v>37</v>
      </c>
      <c r="B7" s="282">
        <v>1232</v>
      </c>
      <c r="C7" s="282">
        <v>1221</v>
      </c>
      <c r="D7" s="282">
        <v>1228</v>
      </c>
      <c r="E7" s="282">
        <v>1323</v>
      </c>
      <c r="F7" s="282">
        <v>1499</v>
      </c>
      <c r="G7" s="282">
        <v>1562</v>
      </c>
      <c r="H7" s="282">
        <v>2631</v>
      </c>
      <c r="I7" s="282">
        <v>2055</v>
      </c>
      <c r="J7" s="282">
        <v>2045</v>
      </c>
      <c r="K7" s="282">
        <v>2231</v>
      </c>
      <c r="L7" s="282">
        <v>2100</v>
      </c>
      <c r="M7" s="282">
        <v>2253</v>
      </c>
      <c r="N7" s="282">
        <v>2495</v>
      </c>
      <c r="O7" s="282">
        <v>2691</v>
      </c>
      <c r="P7" s="282">
        <v>2753</v>
      </c>
      <c r="Q7" s="282">
        <v>2532</v>
      </c>
      <c r="R7" s="282">
        <v>2440</v>
      </c>
      <c r="S7" s="282">
        <v>1569</v>
      </c>
      <c r="T7" s="282">
        <v>1569</v>
      </c>
      <c r="U7" s="283" t="s">
        <v>41</v>
      </c>
      <c r="V7" s="283" t="s">
        <v>41</v>
      </c>
      <c r="X7" s="17"/>
    </row>
    <row r="8" spans="1:24">
      <c r="A8" s="45" t="s">
        <v>496</v>
      </c>
      <c r="B8" s="282">
        <v>150</v>
      </c>
      <c r="C8" s="282">
        <v>150</v>
      </c>
      <c r="D8" s="282">
        <v>170</v>
      </c>
      <c r="E8" s="282">
        <v>186.2</v>
      </c>
      <c r="F8" s="282">
        <v>160.6</v>
      </c>
      <c r="G8" s="282">
        <v>207.4</v>
      </c>
      <c r="H8" s="282">
        <v>234.7</v>
      </c>
      <c r="I8" s="282">
        <v>246.4</v>
      </c>
      <c r="J8" s="282">
        <v>278.5</v>
      </c>
      <c r="K8" s="282">
        <v>275.7</v>
      </c>
      <c r="L8" s="282">
        <v>308</v>
      </c>
      <c r="M8" s="282">
        <v>304.60000000000002</v>
      </c>
      <c r="N8" s="282">
        <v>314.60000000000002</v>
      </c>
      <c r="O8" s="282">
        <v>309.39999999999998</v>
      </c>
      <c r="P8" s="282">
        <v>338</v>
      </c>
      <c r="Q8" s="282">
        <v>351.2</v>
      </c>
      <c r="R8" s="282">
        <v>368.2</v>
      </c>
      <c r="S8" s="282">
        <v>414</v>
      </c>
      <c r="T8" s="282">
        <v>411</v>
      </c>
      <c r="U8" s="282">
        <v>397.6</v>
      </c>
      <c r="V8" s="283" t="s">
        <v>41</v>
      </c>
      <c r="X8" s="77"/>
    </row>
    <row r="9" spans="1:24">
      <c r="A9" s="45" t="s">
        <v>237</v>
      </c>
      <c r="B9" s="282">
        <v>90</v>
      </c>
      <c r="C9" s="282">
        <v>94</v>
      </c>
      <c r="D9" s="282">
        <v>97</v>
      </c>
      <c r="E9" s="282">
        <v>99.3</v>
      </c>
      <c r="F9" s="282">
        <v>93.5</v>
      </c>
      <c r="G9" s="282">
        <v>101.6</v>
      </c>
      <c r="H9" s="282">
        <v>106.5</v>
      </c>
      <c r="I9" s="282">
        <v>126.5</v>
      </c>
      <c r="J9" s="282">
        <v>145.9</v>
      </c>
      <c r="K9" s="282">
        <v>161.69999999999999</v>
      </c>
      <c r="L9" s="282">
        <v>175</v>
      </c>
      <c r="M9" s="282">
        <v>215.2</v>
      </c>
      <c r="N9" s="282">
        <v>231.6</v>
      </c>
      <c r="O9" s="282">
        <v>249.7</v>
      </c>
      <c r="P9" s="282">
        <v>228.4</v>
      </c>
      <c r="Q9" s="282">
        <v>257</v>
      </c>
      <c r="R9" s="282">
        <v>256.93</v>
      </c>
      <c r="S9" s="282">
        <v>248.2</v>
      </c>
      <c r="T9" s="282">
        <v>264.3</v>
      </c>
      <c r="U9" s="282">
        <v>261.10000000000002</v>
      </c>
      <c r="V9" s="283" t="s">
        <v>41</v>
      </c>
      <c r="W9" s="20"/>
      <c r="X9" s="20"/>
    </row>
    <row r="10" spans="1:24">
      <c r="A10" s="45" t="s">
        <v>10</v>
      </c>
      <c r="B10" s="282">
        <v>281.25200000000001</v>
      </c>
      <c r="C10" s="282">
        <v>298.18400000000003</v>
      </c>
      <c r="D10" s="282">
        <v>298.37900000000002</v>
      </c>
      <c r="E10" s="282">
        <v>328.11</v>
      </c>
      <c r="F10" s="282">
        <v>371.798</v>
      </c>
      <c r="G10" s="282">
        <v>375.82900000000001</v>
      </c>
      <c r="H10" s="282">
        <v>392.21</v>
      </c>
      <c r="I10" s="282">
        <v>400.66199999999998</v>
      </c>
      <c r="J10" s="282">
        <v>433.80599999999998</v>
      </c>
      <c r="K10" s="282">
        <v>419.19</v>
      </c>
      <c r="L10" s="282">
        <v>456.822</v>
      </c>
      <c r="M10" s="282">
        <v>483.22800000000001</v>
      </c>
      <c r="N10" s="282">
        <v>512.63099999999997</v>
      </c>
      <c r="O10" s="282">
        <v>536.06100000000004</v>
      </c>
      <c r="P10" s="282">
        <v>554.87</v>
      </c>
      <c r="Q10" s="282">
        <v>574.21400000000006</v>
      </c>
      <c r="R10" s="282">
        <v>604.72222199999999</v>
      </c>
      <c r="S10" s="282">
        <v>627.77777800000001</v>
      </c>
      <c r="T10" s="282">
        <v>660.7</v>
      </c>
      <c r="U10" s="282">
        <v>777</v>
      </c>
      <c r="V10" s="283" t="s">
        <v>41</v>
      </c>
      <c r="W10" s="77"/>
      <c r="X10" s="77"/>
    </row>
    <row r="11" spans="1:24">
      <c r="A11" s="45" t="s">
        <v>9</v>
      </c>
      <c r="B11" s="282">
        <v>315</v>
      </c>
      <c r="C11" s="282">
        <v>282.5</v>
      </c>
      <c r="D11" s="282">
        <v>301.39999999999998</v>
      </c>
      <c r="E11" s="282">
        <v>311.10000000000002</v>
      </c>
      <c r="F11" s="282">
        <v>361.6</v>
      </c>
      <c r="G11" s="282">
        <v>404.3</v>
      </c>
      <c r="H11" s="282">
        <v>436.9</v>
      </c>
      <c r="I11" s="282">
        <v>449.2</v>
      </c>
      <c r="J11" s="282">
        <v>479.7</v>
      </c>
      <c r="K11" s="282">
        <v>508.3</v>
      </c>
      <c r="L11" s="282">
        <v>581.5</v>
      </c>
      <c r="M11" s="282">
        <v>600</v>
      </c>
      <c r="N11" s="282">
        <v>488.4</v>
      </c>
      <c r="O11" s="282">
        <v>583.1</v>
      </c>
      <c r="P11" s="282">
        <v>663.8</v>
      </c>
      <c r="Q11" s="282">
        <v>607.5</v>
      </c>
      <c r="R11" s="282">
        <v>766.3</v>
      </c>
      <c r="S11" s="282">
        <v>693.33</v>
      </c>
      <c r="T11" s="282">
        <v>615.42499999999995</v>
      </c>
      <c r="U11" s="282">
        <v>633.20000000000005</v>
      </c>
      <c r="V11" s="283" t="s">
        <v>41</v>
      </c>
      <c r="X11" s="77"/>
    </row>
    <row r="12" spans="1:24">
      <c r="A12" s="45" t="s">
        <v>8</v>
      </c>
      <c r="B12" s="284">
        <v>918.93999999999994</v>
      </c>
      <c r="C12" s="284">
        <v>987.96999999999991</v>
      </c>
      <c r="D12" s="284">
        <v>1009.3699999999999</v>
      </c>
      <c r="E12" s="284">
        <v>1101.8499999999999</v>
      </c>
      <c r="F12" s="284">
        <v>1149.8699999999999</v>
      </c>
      <c r="G12" s="284">
        <v>1226.4100000000001</v>
      </c>
      <c r="H12" s="284">
        <v>1266.95</v>
      </c>
      <c r="I12" s="284">
        <v>1330.54</v>
      </c>
      <c r="J12" s="284">
        <v>1390.7599999999998</v>
      </c>
      <c r="K12" s="284">
        <v>1443.6899999999998</v>
      </c>
      <c r="L12" s="284">
        <v>1520.18</v>
      </c>
      <c r="M12" s="284">
        <v>1571.3300000000002</v>
      </c>
      <c r="N12" s="282">
        <v>1632.6035014400002</v>
      </c>
      <c r="O12" s="284">
        <v>1695.7000000000003</v>
      </c>
      <c r="P12" s="284">
        <v>1765.4</v>
      </c>
      <c r="Q12" s="284">
        <v>1809.0700000000002</v>
      </c>
      <c r="R12" s="284">
        <v>1848.3999999999999</v>
      </c>
      <c r="S12" s="284">
        <v>1886.21</v>
      </c>
      <c r="T12" s="284">
        <v>1915.95</v>
      </c>
      <c r="U12" s="284">
        <v>2010.2953418076656</v>
      </c>
      <c r="V12" s="283">
        <v>1819.7243811314838</v>
      </c>
      <c r="W12" s="54" t="s">
        <v>16</v>
      </c>
    </row>
    <row r="13" spans="1:24">
      <c r="A13" s="45" t="s">
        <v>6</v>
      </c>
      <c r="B13" s="282">
        <v>392</v>
      </c>
      <c r="C13" s="282">
        <v>442</v>
      </c>
      <c r="D13" s="282">
        <v>414</v>
      </c>
      <c r="E13" s="282">
        <v>412</v>
      </c>
      <c r="F13" s="282">
        <v>447.86</v>
      </c>
      <c r="G13" s="282">
        <v>533</v>
      </c>
      <c r="H13" s="282">
        <v>577</v>
      </c>
      <c r="I13" s="282">
        <v>581</v>
      </c>
      <c r="J13" s="282">
        <v>648</v>
      </c>
      <c r="K13" s="282">
        <v>751</v>
      </c>
      <c r="L13" s="282">
        <v>897</v>
      </c>
      <c r="M13" s="282">
        <v>1052</v>
      </c>
      <c r="N13" s="282">
        <v>1233</v>
      </c>
      <c r="O13" s="282">
        <v>1419</v>
      </c>
      <c r="P13" s="282">
        <v>1629</v>
      </c>
      <c r="Q13" s="282">
        <v>1648.5</v>
      </c>
      <c r="R13" s="282">
        <v>1686.4</v>
      </c>
      <c r="S13" s="282">
        <v>1528</v>
      </c>
      <c r="T13" s="282">
        <v>1500</v>
      </c>
      <c r="U13" s="283" t="s">
        <v>41</v>
      </c>
      <c r="V13" s="283" t="s">
        <v>41</v>
      </c>
    </row>
    <row r="14" spans="1:24">
      <c r="A14" s="45" t="s">
        <v>18</v>
      </c>
      <c r="B14" s="283" t="s">
        <v>41</v>
      </c>
      <c r="C14" s="283" t="s">
        <v>41</v>
      </c>
      <c r="D14" s="283" t="s">
        <v>41</v>
      </c>
      <c r="E14" s="283" t="s">
        <v>41</v>
      </c>
      <c r="F14" s="283" t="s">
        <v>41</v>
      </c>
      <c r="G14" s="283" t="s">
        <v>41</v>
      </c>
      <c r="H14" s="283" t="s">
        <v>41</v>
      </c>
      <c r="I14" s="283" t="s">
        <v>41</v>
      </c>
      <c r="J14" s="283" t="s">
        <v>41</v>
      </c>
      <c r="K14" s="283" t="s">
        <v>41</v>
      </c>
      <c r="L14" s="283" t="s">
        <v>41</v>
      </c>
      <c r="M14" s="283" t="s">
        <v>41</v>
      </c>
      <c r="N14" s="283" t="s">
        <v>41</v>
      </c>
      <c r="O14" s="283" t="s">
        <v>41</v>
      </c>
      <c r="P14" s="283" t="s">
        <v>41</v>
      </c>
      <c r="Q14" s="283" t="s">
        <v>41</v>
      </c>
      <c r="R14" s="283" t="s">
        <v>41</v>
      </c>
      <c r="S14" s="283" t="s">
        <v>41</v>
      </c>
      <c r="T14" s="283" t="s">
        <v>41</v>
      </c>
      <c r="U14" s="283" t="s">
        <v>41</v>
      </c>
      <c r="V14" s="283" t="s">
        <v>41</v>
      </c>
    </row>
    <row r="15" spans="1:24">
      <c r="A15" s="45" t="s">
        <v>4</v>
      </c>
      <c r="B15" s="282">
        <v>52.2</v>
      </c>
      <c r="C15" s="282">
        <v>54.9</v>
      </c>
      <c r="D15" s="282">
        <v>58.6</v>
      </c>
      <c r="E15" s="282">
        <v>62.6</v>
      </c>
      <c r="F15" s="282">
        <v>64.8</v>
      </c>
      <c r="G15" s="282">
        <v>67.099999999999994</v>
      </c>
      <c r="H15" s="282">
        <v>70.8</v>
      </c>
      <c r="I15" s="282">
        <v>76.8</v>
      </c>
      <c r="J15" s="282">
        <v>75.599999999999994</v>
      </c>
      <c r="K15" s="282">
        <v>75.900000000000006</v>
      </c>
      <c r="L15" s="282">
        <v>81.7</v>
      </c>
      <c r="M15" s="282">
        <v>84</v>
      </c>
      <c r="N15" s="282">
        <v>86.2</v>
      </c>
      <c r="O15" s="282">
        <v>89</v>
      </c>
      <c r="P15" s="282">
        <v>93.4</v>
      </c>
      <c r="Q15" s="282">
        <v>98.4</v>
      </c>
      <c r="R15" s="282">
        <v>111.8</v>
      </c>
      <c r="S15" s="282">
        <v>119.6</v>
      </c>
      <c r="T15" s="282">
        <v>126.3</v>
      </c>
      <c r="U15" s="282">
        <v>126</v>
      </c>
      <c r="V15" s="283" t="s">
        <v>41</v>
      </c>
    </row>
    <row r="16" spans="1:24">
      <c r="A16" s="45" t="s">
        <v>3</v>
      </c>
      <c r="B16" s="283" t="s">
        <v>41</v>
      </c>
      <c r="C16" s="283" t="s">
        <v>41</v>
      </c>
      <c r="D16" s="283" t="s">
        <v>41</v>
      </c>
      <c r="E16" s="283" t="s">
        <v>41</v>
      </c>
      <c r="F16" s="283" t="s">
        <v>41</v>
      </c>
      <c r="G16" s="283" t="s">
        <v>41</v>
      </c>
      <c r="H16" s="283" t="s">
        <v>41</v>
      </c>
      <c r="I16" s="283" t="s">
        <v>41</v>
      </c>
      <c r="J16" s="283" t="s">
        <v>41</v>
      </c>
      <c r="K16" s="283" t="s">
        <v>41</v>
      </c>
      <c r="L16" s="283" t="s">
        <v>41</v>
      </c>
      <c r="M16" s="283" t="s">
        <v>41</v>
      </c>
      <c r="N16" s="283" t="s">
        <v>41</v>
      </c>
      <c r="O16" s="283" t="s">
        <v>41</v>
      </c>
      <c r="P16" s="283" t="s">
        <v>41</v>
      </c>
      <c r="Q16" s="283" t="s">
        <v>41</v>
      </c>
      <c r="R16" s="283" t="s">
        <v>41</v>
      </c>
      <c r="S16" s="283" t="s">
        <v>41</v>
      </c>
      <c r="T16" s="283" t="s">
        <v>41</v>
      </c>
      <c r="U16" s="283" t="s">
        <v>41</v>
      </c>
      <c r="V16" s="283" t="s">
        <v>41</v>
      </c>
      <c r="W16" s="77"/>
      <c r="X16" s="77"/>
    </row>
    <row r="17" spans="1:24">
      <c r="A17" s="96" t="s">
        <v>30</v>
      </c>
      <c r="B17" s="282">
        <v>1192</v>
      </c>
      <c r="C17" s="282">
        <v>1048</v>
      </c>
      <c r="D17" s="282">
        <v>1120</v>
      </c>
      <c r="E17" s="282">
        <v>1058</v>
      </c>
      <c r="F17" s="282">
        <v>1163</v>
      </c>
      <c r="G17" s="282">
        <v>900</v>
      </c>
      <c r="H17" s="282">
        <v>871</v>
      </c>
      <c r="I17" s="282">
        <v>1534</v>
      </c>
      <c r="J17" s="282">
        <v>1759</v>
      </c>
      <c r="K17" s="282">
        <v>1523</v>
      </c>
      <c r="L17" s="282">
        <v>1745</v>
      </c>
      <c r="M17" s="282">
        <v>1719</v>
      </c>
      <c r="N17" s="282">
        <v>1975</v>
      </c>
      <c r="O17" s="282">
        <v>2125</v>
      </c>
      <c r="P17" s="282">
        <v>2227</v>
      </c>
      <c r="Q17" s="282">
        <v>2373</v>
      </c>
      <c r="R17" s="282">
        <v>2584</v>
      </c>
      <c r="S17" s="282">
        <v>2898</v>
      </c>
      <c r="T17" s="282">
        <v>2717</v>
      </c>
      <c r="U17" s="283" t="s">
        <v>41</v>
      </c>
      <c r="V17" s="283" t="s">
        <v>41</v>
      </c>
      <c r="W17" s="20" t="s">
        <v>16</v>
      </c>
      <c r="X17" s="77"/>
    </row>
    <row r="18" spans="1:24">
      <c r="A18" s="45" t="s">
        <v>1</v>
      </c>
      <c r="B18" s="282">
        <v>1267</v>
      </c>
      <c r="C18" s="282">
        <v>1052</v>
      </c>
      <c r="D18" s="282">
        <v>1184</v>
      </c>
      <c r="E18" s="282">
        <v>1378</v>
      </c>
      <c r="F18" s="282">
        <v>1461</v>
      </c>
      <c r="G18" s="282">
        <v>1535</v>
      </c>
      <c r="H18" s="282">
        <v>1619</v>
      </c>
      <c r="I18" s="282">
        <v>1983</v>
      </c>
      <c r="J18" s="282">
        <v>2022</v>
      </c>
      <c r="K18" s="282">
        <v>2580</v>
      </c>
      <c r="L18" s="282">
        <v>2768</v>
      </c>
      <c r="M18" s="282">
        <v>3046</v>
      </c>
      <c r="N18" s="282">
        <v>3187</v>
      </c>
      <c r="O18" s="282">
        <v>3361</v>
      </c>
      <c r="P18" s="282">
        <v>3251</v>
      </c>
      <c r="Q18" s="282">
        <v>3482</v>
      </c>
      <c r="R18" s="282">
        <v>3383</v>
      </c>
      <c r="S18" s="282">
        <v>4146</v>
      </c>
      <c r="T18" s="282">
        <v>4336.8999999999996</v>
      </c>
      <c r="U18" s="282">
        <v>4022.54</v>
      </c>
      <c r="V18" s="283" t="s">
        <v>41</v>
      </c>
      <c r="W18" s="33" t="s">
        <v>16</v>
      </c>
    </row>
    <row r="19" spans="1:24">
      <c r="A19" s="45" t="s">
        <v>23</v>
      </c>
      <c r="B19" s="282">
        <v>2316</v>
      </c>
      <c r="C19" s="282">
        <v>2349</v>
      </c>
      <c r="D19" s="282">
        <v>2487</v>
      </c>
      <c r="E19" s="282">
        <v>2728</v>
      </c>
      <c r="F19" s="282">
        <v>2884</v>
      </c>
      <c r="G19" s="282">
        <v>2939</v>
      </c>
      <c r="H19" s="282">
        <v>3364</v>
      </c>
      <c r="I19" s="282">
        <v>3001</v>
      </c>
      <c r="J19" s="282">
        <v>2949</v>
      </c>
      <c r="K19" s="282">
        <v>2797</v>
      </c>
      <c r="L19" s="282">
        <v>2497</v>
      </c>
      <c r="M19" s="282">
        <v>2759</v>
      </c>
      <c r="N19" s="282">
        <v>2781</v>
      </c>
      <c r="O19" s="282">
        <v>2820</v>
      </c>
      <c r="P19" s="282">
        <v>2742</v>
      </c>
      <c r="Q19" s="282">
        <v>2226</v>
      </c>
      <c r="R19" s="282">
        <v>2731</v>
      </c>
      <c r="S19" s="282">
        <v>3943</v>
      </c>
      <c r="T19" s="282">
        <v>4303</v>
      </c>
      <c r="U19" s="282">
        <v>3579.1367180000002</v>
      </c>
      <c r="V19" s="282">
        <v>3377.7</v>
      </c>
    </row>
    <row r="20" spans="1:24">
      <c r="P20" s="25"/>
      <c r="Q20" s="25"/>
      <c r="R20" s="25"/>
      <c r="S20" s="25"/>
      <c r="T20" s="25"/>
      <c r="U20" s="25"/>
      <c r="V20" s="25"/>
    </row>
    <row r="21" spans="1:24">
      <c r="A21" s="27" t="s">
        <v>189</v>
      </c>
    </row>
    <row r="22" spans="1:24">
      <c r="A22" s="27"/>
    </row>
    <row r="23" spans="1:24">
      <c r="A23" s="35" t="s">
        <v>581</v>
      </c>
    </row>
  </sheetData>
  <hyperlinks>
    <hyperlink ref="X3" location="Content!A1" display="Back to content page"/>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13" workbookViewId="0">
      <selection activeCell="J27" sqref="J27"/>
    </sheetView>
  </sheetViews>
  <sheetFormatPr defaultRowHeight="14.5"/>
  <cols>
    <col min="1" max="1" width="33.81640625" style="49" customWidth="1"/>
    <col min="2" max="22" width="8.7265625" style="49" customWidth="1"/>
    <col min="23" max="24" width="8.7265625" style="49"/>
  </cols>
  <sheetData>
    <row r="1" spans="1:24">
      <c r="A1" s="242" t="s">
        <v>558</v>
      </c>
      <c r="B1" s="47"/>
      <c r="C1" s="42"/>
      <c r="D1" s="42"/>
      <c r="E1" s="42"/>
      <c r="F1" s="42"/>
      <c r="G1" s="42"/>
      <c r="H1" s="42"/>
      <c r="I1" s="42"/>
      <c r="J1" s="42"/>
      <c r="K1" s="47"/>
      <c r="L1" s="47"/>
      <c r="M1" s="47"/>
      <c r="N1" s="47"/>
      <c r="O1" s="47"/>
      <c r="W1" s="47"/>
      <c r="X1" s="47"/>
    </row>
    <row r="2" spans="1:24">
      <c r="A2" s="42"/>
    </row>
    <row r="3" spans="1:24">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R3" s="12">
        <v>2016</v>
      </c>
      <c r="S3" s="12">
        <v>2017</v>
      </c>
      <c r="T3" s="12">
        <v>2018</v>
      </c>
      <c r="U3" s="12">
        <v>2019</v>
      </c>
      <c r="V3" s="12">
        <v>2020</v>
      </c>
      <c r="X3" s="46" t="s">
        <v>521</v>
      </c>
    </row>
    <row r="4" spans="1:24">
      <c r="A4" s="230" t="s">
        <v>14</v>
      </c>
      <c r="B4" s="240" t="s">
        <v>41</v>
      </c>
      <c r="C4" s="240" t="s">
        <v>41</v>
      </c>
      <c r="D4" s="240" t="s">
        <v>41</v>
      </c>
      <c r="E4" s="240" t="s">
        <v>41</v>
      </c>
      <c r="F4" s="240" t="s">
        <v>41</v>
      </c>
      <c r="G4" s="240" t="s">
        <v>41</v>
      </c>
      <c r="H4" s="240" t="s">
        <v>41</v>
      </c>
      <c r="I4" s="240" t="s">
        <v>41</v>
      </c>
      <c r="J4" s="240" t="s">
        <v>41</v>
      </c>
      <c r="K4" s="240" t="s">
        <v>41</v>
      </c>
      <c r="L4" s="240" t="s">
        <v>41</v>
      </c>
      <c r="M4" s="240" t="s">
        <v>41</v>
      </c>
      <c r="N4" s="240" t="s">
        <v>41</v>
      </c>
      <c r="O4" s="240" t="s">
        <v>41</v>
      </c>
      <c r="P4" s="240" t="s">
        <v>41</v>
      </c>
      <c r="Q4" s="240" t="s">
        <v>41</v>
      </c>
      <c r="R4" s="240" t="s">
        <v>41</v>
      </c>
      <c r="S4" s="240" t="s">
        <v>41</v>
      </c>
      <c r="T4" s="240" t="s">
        <v>41</v>
      </c>
      <c r="U4" s="240" t="s">
        <v>41</v>
      </c>
      <c r="V4" s="240" t="s">
        <v>41</v>
      </c>
    </row>
    <row r="5" spans="1:24">
      <c r="A5" s="45" t="s">
        <v>13</v>
      </c>
      <c r="B5" s="240">
        <v>967.9</v>
      </c>
      <c r="C5" s="240">
        <v>1123.0999999999999</v>
      </c>
      <c r="D5" s="240">
        <v>1241.5999999999999</v>
      </c>
      <c r="E5" s="240">
        <v>1605.7</v>
      </c>
      <c r="F5" s="240">
        <v>1915.2</v>
      </c>
      <c r="G5" s="240">
        <v>1898.3</v>
      </c>
      <c r="H5" s="240">
        <v>2050.4</v>
      </c>
      <c r="I5" s="240">
        <v>2393.6</v>
      </c>
      <c r="J5" s="240">
        <v>2585</v>
      </c>
      <c r="K5" s="240">
        <v>2748.5</v>
      </c>
      <c r="L5" s="240">
        <v>2984.5</v>
      </c>
      <c r="M5" s="240">
        <v>3180.1</v>
      </c>
      <c r="N5" s="240">
        <v>3371.32</v>
      </c>
      <c r="O5" s="240">
        <v>2981.4</v>
      </c>
      <c r="P5" s="240">
        <v>1684</v>
      </c>
      <c r="Q5" s="240">
        <v>1468</v>
      </c>
      <c r="R5" s="240">
        <v>1650</v>
      </c>
      <c r="S5" s="240">
        <v>1288</v>
      </c>
      <c r="T5" s="240">
        <v>277.27</v>
      </c>
      <c r="U5" s="240">
        <v>166.363</v>
      </c>
      <c r="V5" s="240" t="s">
        <v>41</v>
      </c>
    </row>
    <row r="6" spans="1:24">
      <c r="A6" s="45" t="s">
        <v>497</v>
      </c>
      <c r="B6" s="240" t="s">
        <v>38</v>
      </c>
      <c r="C6" s="240" t="s">
        <v>38</v>
      </c>
      <c r="D6" s="240" t="s">
        <v>38</v>
      </c>
      <c r="E6" s="240" t="s">
        <v>38</v>
      </c>
      <c r="F6" s="240" t="s">
        <v>38</v>
      </c>
      <c r="G6" s="240" t="s">
        <v>38</v>
      </c>
      <c r="H6" s="240" t="s">
        <v>38</v>
      </c>
      <c r="I6" s="240" t="s">
        <v>38</v>
      </c>
      <c r="J6" s="240" t="s">
        <v>38</v>
      </c>
      <c r="K6" s="240" t="s">
        <v>38</v>
      </c>
      <c r="L6" s="240" t="s">
        <v>38</v>
      </c>
      <c r="M6" s="240" t="s">
        <v>38</v>
      </c>
      <c r="N6" s="240" t="s">
        <v>38</v>
      </c>
      <c r="O6" s="240" t="s">
        <v>38</v>
      </c>
      <c r="P6" s="240" t="s">
        <v>38</v>
      </c>
      <c r="Q6" s="240" t="s">
        <v>38</v>
      </c>
      <c r="R6" s="240" t="s">
        <v>38</v>
      </c>
      <c r="S6" s="240" t="s">
        <v>38</v>
      </c>
      <c r="T6" s="240" t="s">
        <v>38</v>
      </c>
      <c r="U6" s="240" t="s">
        <v>38</v>
      </c>
      <c r="V6" s="240" t="s">
        <v>38</v>
      </c>
    </row>
    <row r="7" spans="1:24">
      <c r="A7" s="13" t="s">
        <v>37</v>
      </c>
      <c r="B7" s="240">
        <v>6</v>
      </c>
      <c r="C7" s="240">
        <v>12</v>
      </c>
      <c r="D7" s="240">
        <v>20</v>
      </c>
      <c r="E7" s="240">
        <v>3</v>
      </c>
      <c r="F7" s="240">
        <v>1</v>
      </c>
      <c r="G7" s="240">
        <v>71</v>
      </c>
      <c r="H7" s="240">
        <v>14</v>
      </c>
      <c r="I7" s="240">
        <v>76</v>
      </c>
      <c r="J7" s="240">
        <v>83</v>
      </c>
      <c r="K7" s="240">
        <v>105</v>
      </c>
      <c r="L7" s="240">
        <v>161</v>
      </c>
      <c r="M7" s="240">
        <v>44</v>
      </c>
      <c r="N7" s="240">
        <v>626</v>
      </c>
      <c r="O7" s="240">
        <v>626</v>
      </c>
      <c r="P7" s="240">
        <v>1138</v>
      </c>
      <c r="Q7" s="240">
        <v>20</v>
      </c>
      <c r="R7" s="240">
        <v>20</v>
      </c>
      <c r="S7" s="240">
        <v>668</v>
      </c>
      <c r="T7" s="240">
        <v>799</v>
      </c>
      <c r="U7" s="240" t="s">
        <v>41</v>
      </c>
      <c r="V7" s="240" t="s">
        <v>41</v>
      </c>
      <c r="X7" s="17"/>
    </row>
    <row r="8" spans="1:24">
      <c r="A8" s="45" t="s">
        <v>496</v>
      </c>
      <c r="B8" s="240">
        <v>652.4</v>
      </c>
      <c r="C8" s="240">
        <v>601.29999999999995</v>
      </c>
      <c r="D8" s="240">
        <v>689.3</v>
      </c>
      <c r="E8" s="240">
        <v>868.2</v>
      </c>
      <c r="F8" s="240">
        <v>916.8</v>
      </c>
      <c r="G8" s="240">
        <v>819</v>
      </c>
      <c r="H8" s="240">
        <v>894</v>
      </c>
      <c r="I8" s="240">
        <v>936</v>
      </c>
      <c r="J8" s="240">
        <v>983</v>
      </c>
      <c r="K8" s="240">
        <v>923.3</v>
      </c>
      <c r="L8" s="240">
        <v>909.4</v>
      </c>
      <c r="M8" s="240">
        <v>805.5</v>
      </c>
      <c r="N8" s="240">
        <v>813.4</v>
      </c>
      <c r="O8" s="240">
        <v>821.9</v>
      </c>
      <c r="P8" s="240">
        <v>860</v>
      </c>
      <c r="Q8" s="240">
        <v>980.4</v>
      </c>
      <c r="R8" s="240">
        <v>1077.0999999999999</v>
      </c>
      <c r="S8" s="240">
        <v>1047.8</v>
      </c>
      <c r="T8" s="240">
        <v>1020.1</v>
      </c>
      <c r="U8" s="240">
        <v>947.1</v>
      </c>
      <c r="V8" s="240" t="s">
        <v>41</v>
      </c>
      <c r="X8" s="77"/>
    </row>
    <row r="9" spans="1:24">
      <c r="A9" s="45" t="s">
        <v>237</v>
      </c>
      <c r="B9" s="240">
        <v>12</v>
      </c>
      <c r="C9" s="240">
        <v>40</v>
      </c>
      <c r="D9" s="240">
        <v>40.200000000000003</v>
      </c>
      <c r="E9" s="240">
        <v>49.3</v>
      </c>
      <c r="F9" s="240">
        <v>15.4</v>
      </c>
      <c r="G9" s="240">
        <v>35.799999999999997</v>
      </c>
      <c r="H9" s="240">
        <v>38.9</v>
      </c>
      <c r="I9" s="240">
        <v>56</v>
      </c>
      <c r="J9" s="240">
        <v>77</v>
      </c>
      <c r="K9" s="240">
        <v>124.1</v>
      </c>
      <c r="L9" s="240">
        <v>145.6</v>
      </c>
      <c r="M9" s="240">
        <v>262.3</v>
      </c>
      <c r="N9" s="240">
        <v>309.89999999999998</v>
      </c>
      <c r="O9" s="240">
        <v>284.89999999999998</v>
      </c>
      <c r="P9" s="240">
        <v>271.2</v>
      </c>
      <c r="Q9" s="240">
        <v>260.60000000000002</v>
      </c>
      <c r="R9" s="240">
        <v>372.6</v>
      </c>
      <c r="S9" s="240">
        <v>386.9</v>
      </c>
      <c r="T9" s="240">
        <v>396.7</v>
      </c>
      <c r="U9" s="240">
        <v>541.70000000000005</v>
      </c>
      <c r="V9" s="240" t="s">
        <v>41</v>
      </c>
      <c r="W9" s="20"/>
      <c r="X9" s="20"/>
    </row>
    <row r="10" spans="1:24">
      <c r="A10" s="45" t="s">
        <v>10</v>
      </c>
      <c r="B10" s="240" t="s">
        <v>38</v>
      </c>
      <c r="C10" s="240" t="s">
        <v>38</v>
      </c>
      <c r="D10" s="240" t="s">
        <v>38</v>
      </c>
      <c r="E10" s="240" t="s">
        <v>38</v>
      </c>
      <c r="F10" s="240" t="s">
        <v>38</v>
      </c>
      <c r="G10" s="240" t="s">
        <v>38</v>
      </c>
      <c r="H10" s="240" t="s">
        <v>38</v>
      </c>
      <c r="I10" s="240" t="s">
        <v>38</v>
      </c>
      <c r="J10" s="240" t="s">
        <v>38</v>
      </c>
      <c r="K10" s="240" t="s">
        <v>38</v>
      </c>
      <c r="L10" s="240" t="s">
        <v>38</v>
      </c>
      <c r="M10" s="240" t="s">
        <v>38</v>
      </c>
      <c r="N10" s="240" t="s">
        <v>38</v>
      </c>
      <c r="O10" s="240" t="s">
        <v>38</v>
      </c>
      <c r="P10" s="240" t="s">
        <v>38</v>
      </c>
      <c r="Q10" s="240" t="s">
        <v>38</v>
      </c>
      <c r="R10" s="240" t="s">
        <v>38</v>
      </c>
      <c r="S10" s="240" t="s">
        <v>38</v>
      </c>
      <c r="T10" s="240" t="s">
        <v>38</v>
      </c>
      <c r="U10" s="240" t="s">
        <v>38</v>
      </c>
      <c r="V10" s="240" t="s">
        <v>38</v>
      </c>
      <c r="W10" s="77"/>
      <c r="X10" s="77"/>
    </row>
    <row r="11" spans="1:24">
      <c r="A11" s="45" t="s">
        <v>9</v>
      </c>
      <c r="B11" s="240" t="s">
        <v>38</v>
      </c>
      <c r="C11" s="240" t="s">
        <v>38</v>
      </c>
      <c r="D11" s="240" t="s">
        <v>38</v>
      </c>
      <c r="E11" s="240" t="s">
        <v>38</v>
      </c>
      <c r="F11" s="240" t="s">
        <v>38</v>
      </c>
      <c r="G11" s="240" t="s">
        <v>38</v>
      </c>
      <c r="H11" s="240" t="s">
        <v>38</v>
      </c>
      <c r="I11" s="240" t="s">
        <v>38</v>
      </c>
      <c r="J11" s="240" t="s">
        <v>38</v>
      </c>
      <c r="K11" s="240" t="s">
        <v>38</v>
      </c>
      <c r="L11" s="240" t="s">
        <v>38</v>
      </c>
      <c r="M11" s="240" t="s">
        <v>38</v>
      </c>
      <c r="N11" s="240" t="s">
        <v>38</v>
      </c>
      <c r="O11" s="240" t="s">
        <v>38</v>
      </c>
      <c r="P11" s="240" t="s">
        <v>38</v>
      </c>
      <c r="Q11" s="240" t="s">
        <v>38</v>
      </c>
      <c r="R11" s="240" t="s">
        <v>38</v>
      </c>
      <c r="S11" s="240" t="s">
        <v>38</v>
      </c>
      <c r="T11" s="240" t="s">
        <v>38</v>
      </c>
      <c r="U11" s="240" t="s">
        <v>38</v>
      </c>
      <c r="V11" s="240" t="s">
        <v>38</v>
      </c>
      <c r="X11" s="77"/>
    </row>
    <row r="12" spans="1:24">
      <c r="A12" s="45" t="s">
        <v>8</v>
      </c>
      <c r="B12" s="240" t="s">
        <v>38</v>
      </c>
      <c r="C12" s="240" t="s">
        <v>38</v>
      </c>
      <c r="D12" s="240" t="s">
        <v>38</v>
      </c>
      <c r="E12" s="240" t="s">
        <v>38</v>
      </c>
      <c r="F12" s="240" t="s">
        <v>38</v>
      </c>
      <c r="G12" s="240" t="s">
        <v>38</v>
      </c>
      <c r="H12" s="240" t="s">
        <v>38</v>
      </c>
      <c r="I12" s="240" t="s">
        <v>38</v>
      </c>
      <c r="J12" s="240" t="s">
        <v>38</v>
      </c>
      <c r="K12" s="240" t="s">
        <v>38</v>
      </c>
      <c r="L12" s="240" t="s">
        <v>38</v>
      </c>
      <c r="M12" s="240" t="s">
        <v>38</v>
      </c>
      <c r="N12" s="240" t="s">
        <v>38</v>
      </c>
      <c r="O12" s="240" t="s">
        <v>38</v>
      </c>
      <c r="P12" s="240" t="s">
        <v>38</v>
      </c>
      <c r="Q12" s="240" t="s">
        <v>38</v>
      </c>
      <c r="R12" s="240" t="s">
        <v>38</v>
      </c>
      <c r="S12" s="240" t="s">
        <v>38</v>
      </c>
      <c r="T12" s="240" t="s">
        <v>38</v>
      </c>
      <c r="U12" s="240" t="s">
        <v>38</v>
      </c>
      <c r="V12" s="240" t="s">
        <v>38</v>
      </c>
      <c r="W12" s="54" t="s">
        <v>16</v>
      </c>
    </row>
    <row r="13" spans="1:24">
      <c r="A13" s="45" t="s">
        <v>6</v>
      </c>
      <c r="B13" s="240">
        <v>245</v>
      </c>
      <c r="C13" s="240">
        <v>4800</v>
      </c>
      <c r="D13" s="240">
        <v>5032</v>
      </c>
      <c r="E13" s="240">
        <v>7363</v>
      </c>
      <c r="F13" s="240">
        <v>9267</v>
      </c>
      <c r="G13" s="240">
        <v>9588</v>
      </c>
      <c r="H13" s="240">
        <v>9839</v>
      </c>
      <c r="I13" s="240">
        <v>8568</v>
      </c>
      <c r="J13" s="240">
        <v>8207</v>
      </c>
      <c r="K13" s="240">
        <v>8340</v>
      </c>
      <c r="L13" s="240">
        <v>8533</v>
      </c>
      <c r="M13" s="240">
        <v>8570</v>
      </c>
      <c r="N13" s="240">
        <v>8304</v>
      </c>
      <c r="O13" s="240">
        <v>8339</v>
      </c>
      <c r="P13" s="240">
        <v>7656</v>
      </c>
      <c r="Q13" s="240">
        <v>10547.2</v>
      </c>
      <c r="R13" s="240">
        <v>9927.5</v>
      </c>
      <c r="S13" s="240">
        <v>9935</v>
      </c>
      <c r="T13" s="240">
        <v>9899</v>
      </c>
      <c r="U13" s="240" t="s">
        <v>41</v>
      </c>
      <c r="V13" s="240" t="s">
        <v>41</v>
      </c>
    </row>
    <row r="14" spans="1:24">
      <c r="A14" s="45" t="s">
        <v>18</v>
      </c>
      <c r="B14" s="240">
        <v>785</v>
      </c>
      <c r="C14" s="240">
        <v>1066</v>
      </c>
      <c r="D14" s="240">
        <v>942</v>
      </c>
      <c r="E14" s="240">
        <v>1045</v>
      </c>
      <c r="F14" s="240">
        <v>1566</v>
      </c>
      <c r="G14" s="240">
        <v>1703</v>
      </c>
      <c r="H14" s="240">
        <v>1948</v>
      </c>
      <c r="I14" s="240">
        <v>2045</v>
      </c>
      <c r="J14" s="240">
        <v>2147</v>
      </c>
      <c r="K14" s="240">
        <v>2128</v>
      </c>
      <c r="L14" s="240">
        <v>2462</v>
      </c>
      <c r="M14" s="240">
        <v>2389</v>
      </c>
      <c r="N14" s="240">
        <v>2226</v>
      </c>
      <c r="O14" s="240">
        <v>2916</v>
      </c>
      <c r="P14" s="240">
        <v>2886</v>
      </c>
      <c r="Q14" s="240">
        <v>2678</v>
      </c>
      <c r="R14" s="240">
        <v>3085</v>
      </c>
      <c r="S14" s="240">
        <v>2939</v>
      </c>
      <c r="T14" s="240">
        <v>3449</v>
      </c>
      <c r="U14" s="240" t="s">
        <v>41</v>
      </c>
      <c r="V14" s="240" t="s">
        <v>41</v>
      </c>
    </row>
    <row r="15" spans="1:24">
      <c r="A15" s="45" t="s">
        <v>4</v>
      </c>
      <c r="B15" s="240" t="s">
        <v>38</v>
      </c>
      <c r="C15" s="240" t="s">
        <v>38</v>
      </c>
      <c r="D15" s="240" t="s">
        <v>38</v>
      </c>
      <c r="E15" s="240" t="s">
        <v>38</v>
      </c>
      <c r="F15" s="240" t="s">
        <v>38</v>
      </c>
      <c r="G15" s="240" t="s">
        <v>38</v>
      </c>
      <c r="H15" s="240" t="s">
        <v>38</v>
      </c>
      <c r="I15" s="240" t="s">
        <v>38</v>
      </c>
      <c r="J15" s="240" t="s">
        <v>38</v>
      </c>
      <c r="K15" s="240" t="s">
        <v>38</v>
      </c>
      <c r="L15" s="240" t="s">
        <v>38</v>
      </c>
      <c r="M15" s="240" t="s">
        <v>38</v>
      </c>
      <c r="N15" s="240" t="s">
        <v>38</v>
      </c>
      <c r="O15" s="240" t="s">
        <v>38</v>
      </c>
      <c r="P15" s="240" t="s">
        <v>38</v>
      </c>
      <c r="Q15" s="240" t="s">
        <v>38</v>
      </c>
      <c r="R15" s="240" t="s">
        <v>38</v>
      </c>
      <c r="S15" s="240" t="s">
        <v>38</v>
      </c>
      <c r="T15" s="240" t="s">
        <v>38</v>
      </c>
      <c r="U15" s="240" t="s">
        <v>38</v>
      </c>
      <c r="V15" s="240" t="s">
        <v>38</v>
      </c>
    </row>
    <row r="16" spans="1:24">
      <c r="A16" s="45" t="s">
        <v>3</v>
      </c>
      <c r="B16" s="240">
        <v>4719</v>
      </c>
      <c r="C16" s="240">
        <v>9200</v>
      </c>
      <c r="D16" s="240">
        <v>9496</v>
      </c>
      <c r="E16" s="240">
        <v>8194</v>
      </c>
      <c r="F16" s="240">
        <v>9818</v>
      </c>
      <c r="G16" s="240">
        <v>11079</v>
      </c>
      <c r="H16" s="240">
        <v>10624</v>
      </c>
      <c r="I16" s="240">
        <v>11348</v>
      </c>
      <c r="J16" s="240">
        <v>10572</v>
      </c>
      <c r="K16" s="240">
        <v>12295</v>
      </c>
      <c r="L16" s="240">
        <v>12193</v>
      </c>
      <c r="M16" s="240">
        <v>11890</v>
      </c>
      <c r="N16" s="240">
        <v>10006</v>
      </c>
      <c r="O16" s="240">
        <v>9428</v>
      </c>
      <c r="P16" s="240">
        <v>11177</v>
      </c>
      <c r="Q16" s="240">
        <v>13059</v>
      </c>
      <c r="R16" s="240">
        <v>10555</v>
      </c>
      <c r="S16" s="240">
        <v>10555</v>
      </c>
      <c r="T16" s="240">
        <v>9687</v>
      </c>
      <c r="U16" s="240" t="s">
        <v>41</v>
      </c>
      <c r="V16" s="240" t="s">
        <v>41</v>
      </c>
      <c r="W16" s="77"/>
      <c r="X16" s="77"/>
    </row>
    <row r="17" spans="1:24">
      <c r="A17" s="96" t="s">
        <v>30</v>
      </c>
      <c r="B17" s="240">
        <v>55</v>
      </c>
      <c r="C17" s="240">
        <v>66</v>
      </c>
      <c r="D17" s="240">
        <v>79</v>
      </c>
      <c r="E17" s="240">
        <v>95</v>
      </c>
      <c r="F17" s="240">
        <v>113</v>
      </c>
      <c r="G17" s="240">
        <v>72</v>
      </c>
      <c r="H17" s="240">
        <v>169</v>
      </c>
      <c r="I17" s="240">
        <v>60</v>
      </c>
      <c r="J17" s="240">
        <v>52</v>
      </c>
      <c r="K17" s="240">
        <v>65</v>
      </c>
      <c r="L17" s="240">
        <v>57</v>
      </c>
      <c r="M17" s="240">
        <v>55</v>
      </c>
      <c r="N17" s="240">
        <v>61</v>
      </c>
      <c r="O17" s="240">
        <v>60</v>
      </c>
      <c r="P17" s="240">
        <v>59</v>
      </c>
      <c r="Q17" s="240">
        <v>71</v>
      </c>
      <c r="R17" s="240">
        <v>102</v>
      </c>
      <c r="S17" s="240">
        <v>106</v>
      </c>
      <c r="T17" s="240">
        <v>118</v>
      </c>
      <c r="U17" s="240" t="s">
        <v>41</v>
      </c>
      <c r="V17" s="240" t="s">
        <v>41</v>
      </c>
      <c r="W17" s="20" t="s">
        <v>16</v>
      </c>
      <c r="X17" s="77"/>
    </row>
    <row r="18" spans="1:24">
      <c r="A18" s="45" t="s">
        <v>1</v>
      </c>
      <c r="B18" s="240"/>
      <c r="C18" s="240"/>
      <c r="D18" s="240"/>
      <c r="E18" s="240">
        <v>0</v>
      </c>
      <c r="F18" s="240">
        <v>0</v>
      </c>
      <c r="G18" s="240">
        <v>0</v>
      </c>
      <c r="H18" s="240">
        <v>46</v>
      </c>
      <c r="I18" s="240">
        <v>275</v>
      </c>
      <c r="J18" s="240">
        <v>264</v>
      </c>
      <c r="K18" s="240">
        <v>10</v>
      </c>
      <c r="L18" s="240">
        <v>13</v>
      </c>
      <c r="M18" s="240">
        <v>120</v>
      </c>
      <c r="N18" s="240">
        <v>163</v>
      </c>
      <c r="O18" s="240">
        <v>73</v>
      </c>
      <c r="P18" s="240">
        <v>13</v>
      </c>
      <c r="Q18" s="240">
        <v>785.2</v>
      </c>
      <c r="R18" s="240">
        <v>2185</v>
      </c>
      <c r="S18" s="240">
        <v>753</v>
      </c>
      <c r="T18" s="240">
        <v>152</v>
      </c>
      <c r="U18" s="240">
        <v>198.16</v>
      </c>
      <c r="V18" s="240" t="s">
        <v>41</v>
      </c>
      <c r="W18" s="33" t="s">
        <v>16</v>
      </c>
    </row>
    <row r="19" spans="1:24">
      <c r="A19" s="45" t="s">
        <v>23</v>
      </c>
      <c r="B19" s="240">
        <v>5095</v>
      </c>
      <c r="C19" s="240">
        <v>4066</v>
      </c>
      <c r="D19" s="240">
        <v>4010</v>
      </c>
      <c r="E19" s="240">
        <v>3185</v>
      </c>
      <c r="F19" s="240">
        <v>2040</v>
      </c>
      <c r="G19" s="240">
        <v>3013</v>
      </c>
      <c r="H19" s="240">
        <v>4246</v>
      </c>
      <c r="I19" s="240">
        <v>2956</v>
      </c>
      <c r="J19" s="240">
        <v>1686</v>
      </c>
      <c r="K19" s="240">
        <v>2182</v>
      </c>
      <c r="L19" s="240">
        <v>1718</v>
      </c>
      <c r="M19" s="240">
        <v>1578.7</v>
      </c>
      <c r="N19" s="240">
        <v>1076.0999999999999</v>
      </c>
      <c r="O19" s="240">
        <v>1722</v>
      </c>
      <c r="P19" s="240">
        <v>1127</v>
      </c>
      <c r="Q19" s="240">
        <v>1139</v>
      </c>
      <c r="R19" s="240">
        <v>2220</v>
      </c>
      <c r="S19" s="240">
        <v>2569</v>
      </c>
      <c r="T19" s="240">
        <v>1177</v>
      </c>
      <c r="U19" s="240" t="s">
        <v>41</v>
      </c>
      <c r="V19" s="240" t="s">
        <v>41</v>
      </c>
    </row>
    <row r="20" spans="1:24">
      <c r="P20" s="25"/>
      <c r="Q20" s="25"/>
      <c r="R20" s="25"/>
      <c r="S20" s="25"/>
      <c r="T20" s="25"/>
      <c r="U20" s="25"/>
      <c r="V20" s="25"/>
    </row>
    <row r="21" spans="1:24">
      <c r="A21" s="27" t="s">
        <v>189</v>
      </c>
    </row>
    <row r="22" spans="1:24">
      <c r="A22" s="27"/>
    </row>
    <row r="23" spans="1:24">
      <c r="A23" s="35" t="s">
        <v>580</v>
      </c>
    </row>
  </sheetData>
  <hyperlinks>
    <hyperlink ref="X3" location="Content!A1" display="Back to content pag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H9"/>
  <sheetViews>
    <sheetView workbookViewId="0">
      <selection activeCell="K7" sqref="K7"/>
    </sheetView>
  </sheetViews>
  <sheetFormatPr defaultColWidth="9.1796875" defaultRowHeight="14.5"/>
  <cols>
    <col min="1" max="1" width="9.1796875" style="121"/>
    <col min="2" max="2" width="9.7265625" style="121" customWidth="1"/>
    <col min="3" max="16384" width="9.1796875" style="121"/>
  </cols>
  <sheetData>
    <row r="8" spans="2:8" ht="58.5">
      <c r="B8" s="308">
        <v>3.1</v>
      </c>
      <c r="C8" s="308"/>
      <c r="D8" s="308"/>
      <c r="E8" s="308"/>
      <c r="F8" s="308"/>
      <c r="G8" s="308"/>
      <c r="H8" s="308"/>
    </row>
    <row r="9" spans="2:8" ht="58.5">
      <c r="B9" s="309" t="s">
        <v>500</v>
      </c>
      <c r="C9" s="309"/>
      <c r="D9" s="309"/>
      <c r="E9" s="309"/>
      <c r="F9" s="309"/>
      <c r="G9" s="309"/>
      <c r="H9" s="309"/>
    </row>
  </sheetData>
  <mergeCells count="2">
    <mergeCell ref="B8:H8"/>
    <mergeCell ref="B9:H9"/>
  </mergeCells>
  <printOptions horizontalCentered="1" verticalCentered="1"/>
  <pageMargins left="0.7" right="0.7" top="0.75" bottom="0.75" header="0.3" footer="0.3"/>
  <pageSetup orientation="landscape" horizontalDpi="300" verticalDpi="300"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16" workbookViewId="0">
      <selection activeCell="J11" sqref="J11"/>
    </sheetView>
  </sheetViews>
  <sheetFormatPr defaultRowHeight="14.5"/>
  <cols>
    <col min="1" max="1" width="33.81640625" style="49" customWidth="1"/>
    <col min="2" max="21" width="8.7265625" style="49" customWidth="1"/>
    <col min="22" max="23" width="8.7265625" style="49"/>
  </cols>
  <sheetData>
    <row r="1" spans="1:23">
      <c r="A1" s="239" t="s">
        <v>607</v>
      </c>
      <c r="B1" s="47"/>
      <c r="C1" s="42"/>
      <c r="D1" s="42"/>
      <c r="E1" s="42"/>
      <c r="F1" s="42"/>
      <c r="G1" s="42"/>
      <c r="H1" s="42"/>
      <c r="I1" s="42"/>
      <c r="J1" s="42"/>
      <c r="K1" s="47"/>
      <c r="L1" s="47"/>
      <c r="M1" s="47"/>
      <c r="N1" s="47"/>
      <c r="O1" s="47"/>
      <c r="V1" s="47"/>
      <c r="W1" s="47"/>
    </row>
    <row r="2" spans="1:23">
      <c r="A2" s="42"/>
    </row>
    <row r="3" spans="1:23">
      <c r="A3" s="225" t="s">
        <v>26</v>
      </c>
      <c r="B3" s="102">
        <v>2000</v>
      </c>
      <c r="C3" s="102">
        <v>2001</v>
      </c>
      <c r="D3" s="102">
        <v>2002</v>
      </c>
      <c r="E3" s="102">
        <v>2003</v>
      </c>
      <c r="F3" s="102">
        <v>2004</v>
      </c>
      <c r="G3" s="102">
        <v>2005</v>
      </c>
      <c r="H3" s="102">
        <v>2006</v>
      </c>
      <c r="I3" s="102">
        <v>2007</v>
      </c>
      <c r="J3" s="102">
        <v>2008</v>
      </c>
      <c r="K3" s="102">
        <v>2009</v>
      </c>
      <c r="L3" s="102">
        <v>2010</v>
      </c>
      <c r="M3" s="102">
        <v>2011</v>
      </c>
      <c r="N3" s="102">
        <v>2012</v>
      </c>
      <c r="O3" s="12">
        <v>2013</v>
      </c>
      <c r="P3" s="12">
        <v>2014</v>
      </c>
      <c r="Q3" s="12">
        <v>2015</v>
      </c>
      <c r="R3" s="12">
        <v>2016</v>
      </c>
      <c r="S3" s="12">
        <v>2017</v>
      </c>
      <c r="T3" s="12">
        <v>2018</v>
      </c>
      <c r="U3" s="12">
        <v>2019</v>
      </c>
      <c r="W3" s="46" t="s">
        <v>521</v>
      </c>
    </row>
    <row r="4" spans="1:23">
      <c r="A4" s="230" t="s">
        <v>14</v>
      </c>
      <c r="B4" s="240" t="s">
        <v>41</v>
      </c>
      <c r="C4" s="240" t="s">
        <v>41</v>
      </c>
      <c r="D4" s="240" t="s">
        <v>41</v>
      </c>
      <c r="E4" s="240" t="s">
        <v>41</v>
      </c>
      <c r="F4" s="240" t="s">
        <v>41</v>
      </c>
      <c r="G4" s="240" t="s">
        <v>41</v>
      </c>
      <c r="H4" s="240" t="s">
        <v>41</v>
      </c>
      <c r="I4" s="240" t="s">
        <v>41</v>
      </c>
      <c r="J4" s="240" t="s">
        <v>41</v>
      </c>
      <c r="K4" s="240" t="s">
        <v>41</v>
      </c>
      <c r="L4" s="240" t="s">
        <v>41</v>
      </c>
      <c r="M4" s="240" t="s">
        <v>41</v>
      </c>
      <c r="N4" s="240" t="s">
        <v>41</v>
      </c>
      <c r="O4" s="240" t="s">
        <v>41</v>
      </c>
      <c r="P4" s="240" t="s">
        <v>41</v>
      </c>
      <c r="Q4" s="240" t="s">
        <v>41</v>
      </c>
      <c r="R4" s="240" t="s">
        <v>41</v>
      </c>
      <c r="S4" s="240" t="s">
        <v>41</v>
      </c>
      <c r="T4" s="240" t="s">
        <v>41</v>
      </c>
      <c r="U4" s="240" t="s">
        <v>41</v>
      </c>
    </row>
    <row r="5" spans="1:23">
      <c r="A5" s="45" t="s">
        <v>13</v>
      </c>
      <c r="B5" s="240" t="s">
        <v>38</v>
      </c>
      <c r="C5" s="240" t="s">
        <v>38</v>
      </c>
      <c r="D5" s="240" t="s">
        <v>38</v>
      </c>
      <c r="E5" s="240" t="s">
        <v>38</v>
      </c>
      <c r="F5" s="240" t="s">
        <v>38</v>
      </c>
      <c r="G5" s="240" t="s">
        <v>38</v>
      </c>
      <c r="H5" s="240" t="s">
        <v>38</v>
      </c>
      <c r="I5" s="240" t="s">
        <v>38</v>
      </c>
      <c r="J5" s="240" t="s">
        <v>38</v>
      </c>
      <c r="K5" s="240" t="s">
        <v>38</v>
      </c>
      <c r="L5" s="240" t="s">
        <v>38</v>
      </c>
      <c r="M5" s="240" t="s">
        <v>38</v>
      </c>
      <c r="N5" s="240" t="s">
        <v>38</v>
      </c>
      <c r="O5" s="240" t="s">
        <v>38</v>
      </c>
      <c r="P5" s="240" t="s">
        <v>38</v>
      </c>
      <c r="Q5" s="240" t="s">
        <v>38</v>
      </c>
      <c r="R5" s="240" t="s">
        <v>38</v>
      </c>
      <c r="S5" s="240" t="s">
        <v>38</v>
      </c>
      <c r="T5" s="240" t="s">
        <v>38</v>
      </c>
      <c r="U5" s="240" t="s">
        <v>38</v>
      </c>
    </row>
    <row r="6" spans="1:23">
      <c r="A6" s="45" t="s">
        <v>497</v>
      </c>
      <c r="B6" s="240" t="s">
        <v>38</v>
      </c>
      <c r="C6" s="240" t="s">
        <v>38</v>
      </c>
      <c r="D6" s="240" t="s">
        <v>38</v>
      </c>
      <c r="E6" s="240" t="s">
        <v>38</v>
      </c>
      <c r="F6" s="240" t="s">
        <v>38</v>
      </c>
      <c r="G6" s="240" t="s">
        <v>38</v>
      </c>
      <c r="H6" s="240" t="s">
        <v>38</v>
      </c>
      <c r="I6" s="240" t="s">
        <v>38</v>
      </c>
      <c r="J6" s="240" t="s">
        <v>38</v>
      </c>
      <c r="K6" s="240" t="s">
        <v>38</v>
      </c>
      <c r="L6" s="240" t="s">
        <v>38</v>
      </c>
      <c r="M6" s="240" t="s">
        <v>38</v>
      </c>
      <c r="N6" s="240" t="s">
        <v>38</v>
      </c>
      <c r="O6" s="240" t="s">
        <v>38</v>
      </c>
      <c r="P6" s="240" t="s">
        <v>38</v>
      </c>
      <c r="Q6" s="240" t="s">
        <v>38</v>
      </c>
      <c r="R6" s="240" t="s">
        <v>38</v>
      </c>
      <c r="S6" s="240" t="s">
        <v>38</v>
      </c>
      <c r="T6" s="240" t="s">
        <v>38</v>
      </c>
      <c r="U6" s="240" t="s">
        <v>38</v>
      </c>
    </row>
    <row r="7" spans="1:23">
      <c r="A7" s="13" t="s">
        <v>37</v>
      </c>
      <c r="B7" s="240">
        <v>1279</v>
      </c>
      <c r="C7" s="240">
        <v>1202</v>
      </c>
      <c r="D7" s="240">
        <v>1334</v>
      </c>
      <c r="E7" s="240">
        <v>1331</v>
      </c>
      <c r="F7" s="240">
        <v>1395</v>
      </c>
      <c r="G7" s="240">
        <v>1735</v>
      </c>
      <c r="H7" s="240">
        <v>1323</v>
      </c>
      <c r="I7" s="240">
        <v>1402</v>
      </c>
      <c r="J7" s="240">
        <v>674</v>
      </c>
      <c r="K7" s="240">
        <v>887</v>
      </c>
      <c r="L7" s="240">
        <v>916</v>
      </c>
      <c r="M7" s="240">
        <v>171</v>
      </c>
      <c r="N7" s="240">
        <v>48</v>
      </c>
      <c r="O7" s="240">
        <v>48</v>
      </c>
      <c r="P7" s="240">
        <v>69</v>
      </c>
      <c r="Q7" s="240">
        <v>422</v>
      </c>
      <c r="R7" s="240">
        <v>420</v>
      </c>
      <c r="S7" s="240">
        <v>62</v>
      </c>
      <c r="T7" s="240">
        <v>70</v>
      </c>
      <c r="U7" s="240" t="s">
        <v>41</v>
      </c>
      <c r="W7" s="17"/>
    </row>
    <row r="8" spans="1:23">
      <c r="A8" s="45" t="s">
        <v>496</v>
      </c>
      <c r="B8" s="240" t="s">
        <v>38</v>
      </c>
      <c r="C8" s="240" t="s">
        <v>38</v>
      </c>
      <c r="D8" s="240" t="s">
        <v>38</v>
      </c>
      <c r="E8" s="240" t="s">
        <v>38</v>
      </c>
      <c r="F8" s="240" t="s">
        <v>38</v>
      </c>
      <c r="G8" s="240" t="s">
        <v>38</v>
      </c>
      <c r="H8" s="240" t="s">
        <v>38</v>
      </c>
      <c r="I8" s="240" t="s">
        <v>38</v>
      </c>
      <c r="J8" s="240" t="s">
        <v>38</v>
      </c>
      <c r="K8" s="240" t="s">
        <v>38</v>
      </c>
      <c r="L8" s="240" t="s">
        <v>38</v>
      </c>
      <c r="M8" s="240" t="s">
        <v>38</v>
      </c>
      <c r="N8" s="240" t="s">
        <v>38</v>
      </c>
      <c r="O8" s="240" t="s">
        <v>38</v>
      </c>
      <c r="P8" s="240" t="s">
        <v>38</v>
      </c>
      <c r="Q8" s="240" t="s">
        <v>38</v>
      </c>
      <c r="R8" s="240" t="s">
        <v>38</v>
      </c>
      <c r="S8" s="240" t="s">
        <v>38</v>
      </c>
      <c r="T8" s="240" t="s">
        <v>38</v>
      </c>
      <c r="U8" s="240" t="s">
        <v>38</v>
      </c>
      <c r="W8" s="77"/>
    </row>
    <row r="9" spans="1:23">
      <c r="A9" s="45" t="s">
        <v>237</v>
      </c>
      <c r="B9" s="240">
        <v>12.6</v>
      </c>
      <c r="C9" s="240">
        <v>23.2</v>
      </c>
      <c r="D9" s="240">
        <v>35.299999999999997</v>
      </c>
      <c r="E9" s="240">
        <v>40.299999999999997</v>
      </c>
      <c r="F9" s="240">
        <v>6.1</v>
      </c>
      <c r="G9" s="240">
        <v>22.3</v>
      </c>
      <c r="H9" s="240">
        <v>11.2</v>
      </c>
      <c r="I9" s="240">
        <v>8.5</v>
      </c>
      <c r="J9" s="240">
        <v>3.8</v>
      </c>
      <c r="K9" s="240">
        <v>1.7</v>
      </c>
      <c r="L9" s="240">
        <v>5.5</v>
      </c>
      <c r="M9" s="240">
        <v>39.200000000000003</v>
      </c>
      <c r="N9" s="240">
        <v>21</v>
      </c>
      <c r="O9" s="240">
        <v>2.2000000000000002</v>
      </c>
      <c r="P9" s="240">
        <v>2.92</v>
      </c>
      <c r="Q9" s="240">
        <v>4.4000000000000004</v>
      </c>
      <c r="R9" s="240">
        <v>2.6</v>
      </c>
      <c r="S9" s="240">
        <v>0.8</v>
      </c>
      <c r="T9" s="240">
        <v>2.9</v>
      </c>
      <c r="U9" s="240">
        <v>0.93</v>
      </c>
      <c r="V9" s="20"/>
      <c r="W9" s="20"/>
    </row>
    <row r="10" spans="1:23">
      <c r="A10" s="45" t="s">
        <v>10</v>
      </c>
      <c r="B10" s="240" t="s">
        <v>38</v>
      </c>
      <c r="C10" s="240" t="s">
        <v>38</v>
      </c>
      <c r="D10" s="240" t="s">
        <v>38</v>
      </c>
      <c r="E10" s="240" t="s">
        <v>38</v>
      </c>
      <c r="F10" s="240" t="s">
        <v>38</v>
      </c>
      <c r="G10" s="240" t="s">
        <v>38</v>
      </c>
      <c r="H10" s="240" t="s">
        <v>38</v>
      </c>
      <c r="I10" s="240" t="s">
        <v>38</v>
      </c>
      <c r="J10" s="240" t="s">
        <v>38</v>
      </c>
      <c r="K10" s="240" t="s">
        <v>38</v>
      </c>
      <c r="L10" s="240" t="s">
        <v>38</v>
      </c>
      <c r="M10" s="240" t="s">
        <v>38</v>
      </c>
      <c r="N10" s="240" t="s">
        <v>38</v>
      </c>
      <c r="O10" s="240" t="s">
        <v>38</v>
      </c>
      <c r="P10" s="240" t="s">
        <v>38</v>
      </c>
      <c r="Q10" s="240" t="s">
        <v>38</v>
      </c>
      <c r="R10" s="240" t="s">
        <v>38</v>
      </c>
      <c r="S10" s="240" t="s">
        <v>38</v>
      </c>
      <c r="T10" s="240" t="s">
        <v>38</v>
      </c>
      <c r="U10" s="240" t="s">
        <v>38</v>
      </c>
      <c r="V10" s="77"/>
      <c r="W10" s="77"/>
    </row>
    <row r="11" spans="1:23">
      <c r="A11" s="45" t="s">
        <v>9</v>
      </c>
      <c r="B11" s="240">
        <v>3.3</v>
      </c>
      <c r="C11" s="240">
        <v>6</v>
      </c>
      <c r="D11" s="240">
        <v>6.5</v>
      </c>
      <c r="E11" s="240">
        <v>6.7</v>
      </c>
      <c r="F11" s="240">
        <v>7.5</v>
      </c>
      <c r="G11" s="240">
        <v>10</v>
      </c>
      <c r="H11" s="240">
        <v>10.9</v>
      </c>
      <c r="I11" s="240">
        <v>16.899999999999999</v>
      </c>
      <c r="J11" s="240">
        <v>19.899999999999999</v>
      </c>
      <c r="K11" s="240">
        <v>16.3</v>
      </c>
      <c r="L11" s="240">
        <v>20.5</v>
      </c>
      <c r="M11" s="240">
        <v>20</v>
      </c>
      <c r="N11" s="240">
        <v>17.899999999999999</v>
      </c>
      <c r="O11" s="240">
        <v>31.7</v>
      </c>
      <c r="P11" s="240">
        <v>39.299999999999997</v>
      </c>
      <c r="Q11" s="240">
        <v>21.85</v>
      </c>
      <c r="R11" s="240">
        <v>24.43</v>
      </c>
      <c r="S11" s="240">
        <v>20.43</v>
      </c>
      <c r="T11" s="240">
        <v>82.22</v>
      </c>
      <c r="U11" s="240">
        <v>82</v>
      </c>
      <c r="W11" s="77"/>
    </row>
    <row r="12" spans="1:23">
      <c r="A12" s="45" t="s">
        <v>8</v>
      </c>
      <c r="B12" s="240" t="s">
        <v>38</v>
      </c>
      <c r="C12" s="240" t="s">
        <v>38</v>
      </c>
      <c r="D12" s="240" t="s">
        <v>38</v>
      </c>
      <c r="E12" s="240" t="s">
        <v>38</v>
      </c>
      <c r="F12" s="240" t="s">
        <v>38</v>
      </c>
      <c r="G12" s="240" t="s">
        <v>38</v>
      </c>
      <c r="H12" s="240" t="s">
        <v>38</v>
      </c>
      <c r="I12" s="240" t="s">
        <v>38</v>
      </c>
      <c r="J12" s="240" t="s">
        <v>38</v>
      </c>
      <c r="K12" s="240" t="s">
        <v>38</v>
      </c>
      <c r="L12" s="240" t="s">
        <v>38</v>
      </c>
      <c r="M12" s="240" t="s">
        <v>38</v>
      </c>
      <c r="N12" s="240" t="s">
        <v>38</v>
      </c>
      <c r="O12" s="240" t="s">
        <v>38</v>
      </c>
      <c r="P12" s="240" t="s">
        <v>38</v>
      </c>
      <c r="Q12" s="240" t="s">
        <v>38</v>
      </c>
      <c r="R12" s="240" t="s">
        <v>38</v>
      </c>
      <c r="S12" s="240" t="s">
        <v>38</v>
      </c>
      <c r="T12" s="240" t="s">
        <v>38</v>
      </c>
      <c r="U12" s="240" t="s">
        <v>38</v>
      </c>
      <c r="V12" s="54" t="s">
        <v>16</v>
      </c>
    </row>
    <row r="13" spans="1:23">
      <c r="A13" s="45" t="s">
        <v>6</v>
      </c>
      <c r="B13" s="240">
        <v>7781</v>
      </c>
      <c r="C13" s="240">
        <v>10370</v>
      </c>
      <c r="D13" s="240">
        <v>11408</v>
      </c>
      <c r="E13" s="240">
        <v>9643</v>
      </c>
      <c r="F13" s="240">
        <v>10402</v>
      </c>
      <c r="G13" s="240">
        <v>12001</v>
      </c>
      <c r="H13" s="240">
        <v>12825</v>
      </c>
      <c r="I13" s="240">
        <v>12347</v>
      </c>
      <c r="J13" s="240">
        <v>11212</v>
      </c>
      <c r="K13" s="240">
        <v>12700</v>
      </c>
      <c r="L13" s="240">
        <v>12075</v>
      </c>
      <c r="M13" s="240">
        <v>11954</v>
      </c>
      <c r="N13" s="240">
        <v>9791</v>
      </c>
      <c r="O13" s="240">
        <v>9058</v>
      </c>
      <c r="P13" s="240">
        <v>10199</v>
      </c>
      <c r="Q13" s="240">
        <v>12876</v>
      </c>
      <c r="R13" s="240">
        <v>14269.3</v>
      </c>
      <c r="S13" s="240">
        <v>9945</v>
      </c>
      <c r="T13" s="240">
        <v>10446</v>
      </c>
      <c r="U13" s="240" t="s">
        <v>41</v>
      </c>
    </row>
    <row r="14" spans="1:23">
      <c r="A14" s="45" t="s">
        <v>18</v>
      </c>
      <c r="B14" s="240">
        <v>100</v>
      </c>
      <c r="C14" s="240">
        <v>69</v>
      </c>
      <c r="D14" s="240">
        <v>54</v>
      </c>
      <c r="E14" s="240">
        <v>53</v>
      </c>
      <c r="F14" s="240">
        <v>23</v>
      </c>
      <c r="G14" s="240">
        <v>31</v>
      </c>
      <c r="H14" s="240">
        <v>36</v>
      </c>
      <c r="I14" s="240">
        <v>40</v>
      </c>
      <c r="J14" s="240">
        <v>47</v>
      </c>
      <c r="K14" s="240">
        <v>68</v>
      </c>
      <c r="L14" s="240">
        <v>77</v>
      </c>
      <c r="M14" s="240">
        <v>79</v>
      </c>
      <c r="N14" s="240">
        <v>88</v>
      </c>
      <c r="O14" s="240">
        <v>89</v>
      </c>
      <c r="P14" s="240">
        <v>84</v>
      </c>
      <c r="Q14" s="240">
        <v>88</v>
      </c>
      <c r="R14" s="240">
        <v>99</v>
      </c>
      <c r="S14" s="240">
        <v>100</v>
      </c>
      <c r="T14" s="240">
        <v>114</v>
      </c>
      <c r="U14" s="240" t="s">
        <v>41</v>
      </c>
    </row>
    <row r="15" spans="1:23">
      <c r="A15" s="45" t="s">
        <v>4</v>
      </c>
      <c r="B15" s="240" t="s">
        <v>38</v>
      </c>
      <c r="C15" s="240" t="s">
        <v>38</v>
      </c>
      <c r="D15" s="240" t="s">
        <v>38</v>
      </c>
      <c r="E15" s="240" t="s">
        <v>38</v>
      </c>
      <c r="F15" s="240" t="s">
        <v>38</v>
      </c>
      <c r="G15" s="240" t="s">
        <v>38</v>
      </c>
      <c r="H15" s="240" t="s">
        <v>38</v>
      </c>
      <c r="I15" s="240" t="s">
        <v>38</v>
      </c>
      <c r="J15" s="240" t="s">
        <v>38</v>
      </c>
      <c r="K15" s="240" t="s">
        <v>38</v>
      </c>
      <c r="L15" s="240" t="s">
        <v>38</v>
      </c>
      <c r="M15" s="240" t="s">
        <v>38</v>
      </c>
      <c r="N15" s="240" t="s">
        <v>38</v>
      </c>
      <c r="O15" s="240" t="s">
        <v>38</v>
      </c>
      <c r="P15" s="240" t="s">
        <v>38</v>
      </c>
      <c r="Q15" s="240" t="s">
        <v>38</v>
      </c>
      <c r="R15" s="240" t="s">
        <v>38</v>
      </c>
      <c r="S15" s="240" t="s">
        <v>38</v>
      </c>
      <c r="T15" s="240" t="s">
        <v>38</v>
      </c>
      <c r="U15" s="240" t="s">
        <v>38</v>
      </c>
    </row>
    <row r="16" spans="1:23">
      <c r="A16" s="45" t="s">
        <v>3</v>
      </c>
      <c r="B16" s="240">
        <v>4007</v>
      </c>
      <c r="C16" s="240">
        <v>6996</v>
      </c>
      <c r="D16" s="240">
        <v>7242</v>
      </c>
      <c r="E16" s="240">
        <v>10263</v>
      </c>
      <c r="F16" s="240">
        <v>13254</v>
      </c>
      <c r="G16" s="240">
        <v>13422</v>
      </c>
      <c r="H16" s="240">
        <v>13589</v>
      </c>
      <c r="I16" s="240">
        <v>14496</v>
      </c>
      <c r="J16" s="240">
        <v>14168</v>
      </c>
      <c r="K16" s="240">
        <v>14052</v>
      </c>
      <c r="L16" s="240">
        <v>14668</v>
      </c>
      <c r="M16" s="240">
        <v>14964</v>
      </c>
      <c r="N16" s="240">
        <v>15035</v>
      </c>
      <c r="O16" s="240">
        <v>13929</v>
      </c>
      <c r="P16" s="240">
        <v>13836</v>
      </c>
      <c r="Q16" s="240">
        <v>14609</v>
      </c>
      <c r="R16" s="240">
        <v>16549</v>
      </c>
      <c r="S16" s="240">
        <v>16549</v>
      </c>
      <c r="T16" s="240">
        <v>14386</v>
      </c>
      <c r="U16" s="240" t="s">
        <v>41</v>
      </c>
      <c r="V16" s="77"/>
      <c r="W16" s="77"/>
    </row>
    <row r="17" spans="1:23">
      <c r="A17" s="96" t="s">
        <v>30</v>
      </c>
      <c r="B17" s="240" t="s">
        <v>38</v>
      </c>
      <c r="C17" s="240" t="s">
        <v>38</v>
      </c>
      <c r="D17" s="240" t="s">
        <v>38</v>
      </c>
      <c r="E17" s="240" t="s">
        <v>38</v>
      </c>
      <c r="F17" s="240" t="s">
        <v>38</v>
      </c>
      <c r="G17" s="240" t="s">
        <v>38</v>
      </c>
      <c r="H17" s="240" t="s">
        <v>38</v>
      </c>
      <c r="I17" s="240" t="s">
        <v>38</v>
      </c>
      <c r="J17" s="240" t="s">
        <v>38</v>
      </c>
      <c r="K17" s="240" t="s">
        <v>38</v>
      </c>
      <c r="L17" s="240" t="s">
        <v>38</v>
      </c>
      <c r="M17" s="240" t="s">
        <v>38</v>
      </c>
      <c r="N17" s="240" t="s">
        <v>38</v>
      </c>
      <c r="O17" s="240" t="s">
        <v>38</v>
      </c>
      <c r="P17" s="240" t="s">
        <v>38</v>
      </c>
      <c r="Q17" s="240" t="s">
        <v>38</v>
      </c>
      <c r="R17" s="240" t="s">
        <v>38</v>
      </c>
      <c r="S17" s="240" t="s">
        <v>38</v>
      </c>
      <c r="T17" s="240" t="s">
        <v>38</v>
      </c>
      <c r="U17" s="240" t="s">
        <v>38</v>
      </c>
      <c r="V17" s="20" t="s">
        <v>16</v>
      </c>
      <c r="W17" s="77"/>
    </row>
    <row r="18" spans="1:23">
      <c r="A18" s="45" t="s">
        <v>1</v>
      </c>
      <c r="B18" s="240">
        <v>1855</v>
      </c>
      <c r="C18" s="240">
        <v>1052</v>
      </c>
      <c r="D18" s="240">
        <v>778</v>
      </c>
      <c r="E18" s="240">
        <v>504</v>
      </c>
      <c r="F18" s="240">
        <v>231</v>
      </c>
      <c r="G18" s="240">
        <v>243</v>
      </c>
      <c r="H18" s="240">
        <v>552</v>
      </c>
      <c r="I18" s="240">
        <v>417</v>
      </c>
      <c r="J18" s="240">
        <v>96</v>
      </c>
      <c r="K18" s="240">
        <v>589</v>
      </c>
      <c r="L18" s="240">
        <v>578</v>
      </c>
      <c r="M18" s="240">
        <v>29</v>
      </c>
      <c r="N18" s="240">
        <v>980</v>
      </c>
      <c r="O18" s="240">
        <v>1083</v>
      </c>
      <c r="P18" s="240">
        <v>1256</v>
      </c>
      <c r="Q18" s="240">
        <v>1175.9000000000001</v>
      </c>
      <c r="R18" s="240">
        <v>794</v>
      </c>
      <c r="S18" s="240">
        <v>1063</v>
      </c>
      <c r="T18" s="240">
        <v>1225.5</v>
      </c>
      <c r="U18" s="240">
        <v>975.56</v>
      </c>
      <c r="V18" s="33" t="s">
        <v>16</v>
      </c>
    </row>
    <row r="19" spans="1:23">
      <c r="A19" s="45" t="s">
        <v>23</v>
      </c>
      <c r="B19" s="240"/>
      <c r="C19" s="240"/>
      <c r="D19" s="240"/>
      <c r="E19" s="240"/>
      <c r="F19" s="240"/>
      <c r="G19" s="240">
        <v>36</v>
      </c>
      <c r="H19" s="240">
        <v>347</v>
      </c>
      <c r="I19" s="240">
        <v>29</v>
      </c>
      <c r="J19" s="240">
        <v>571</v>
      </c>
      <c r="K19" s="240">
        <v>905</v>
      </c>
      <c r="L19" s="240">
        <v>987</v>
      </c>
      <c r="M19" s="240">
        <v>988.2</v>
      </c>
      <c r="N19" s="240">
        <v>700.9</v>
      </c>
      <c r="O19" s="240">
        <v>1189.3</v>
      </c>
      <c r="P19" s="240">
        <v>1226</v>
      </c>
      <c r="Q19" s="240">
        <v>1239</v>
      </c>
      <c r="R19" s="240">
        <v>369</v>
      </c>
      <c r="S19" s="240">
        <v>351</v>
      </c>
      <c r="T19" s="240">
        <v>161</v>
      </c>
      <c r="U19" s="240" t="s">
        <v>41</v>
      </c>
    </row>
    <row r="20" spans="1:23">
      <c r="P20" s="25"/>
      <c r="Q20" s="25"/>
      <c r="R20" s="25"/>
      <c r="S20" s="25"/>
      <c r="T20" s="25"/>
      <c r="U20" s="25"/>
    </row>
    <row r="21" spans="1:23">
      <c r="A21" s="27" t="s">
        <v>189</v>
      </c>
    </row>
    <row r="22" spans="1:23">
      <c r="A22" s="27"/>
    </row>
    <row r="23" spans="1:23">
      <c r="A23" s="35" t="s">
        <v>580</v>
      </c>
    </row>
  </sheetData>
  <hyperlinks>
    <hyperlink ref="W3" location="Content!A1" display="Back to content page"/>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9"/>
  <sheetViews>
    <sheetView workbookViewId="0">
      <selection activeCell="N8" sqref="A1:XFD1048576"/>
    </sheetView>
  </sheetViews>
  <sheetFormatPr defaultColWidth="9.1796875" defaultRowHeight="14.5"/>
  <cols>
    <col min="1" max="1" width="9.1796875" style="214"/>
    <col min="2" max="2" width="9.7265625" style="214" customWidth="1"/>
    <col min="3" max="16384" width="9.1796875" style="214"/>
  </cols>
  <sheetData>
    <row r="8" spans="2:12" ht="58.5">
      <c r="B8" s="308">
        <v>3.4</v>
      </c>
      <c r="C8" s="308"/>
      <c r="D8" s="308"/>
      <c r="E8" s="308"/>
      <c r="F8" s="308"/>
      <c r="G8" s="308"/>
      <c r="H8" s="308"/>
      <c r="I8" s="308"/>
      <c r="J8" s="308"/>
      <c r="K8" s="308"/>
      <c r="L8" s="308"/>
    </row>
    <row r="9" spans="2:12" ht="58.5">
      <c r="B9" s="308" t="s">
        <v>507</v>
      </c>
      <c r="C9" s="308"/>
      <c r="D9" s="308"/>
      <c r="E9" s="308"/>
      <c r="F9" s="308"/>
      <c r="G9" s="308"/>
      <c r="H9" s="308"/>
      <c r="I9" s="308"/>
      <c r="J9" s="308"/>
      <c r="K9" s="308"/>
      <c r="L9" s="308"/>
    </row>
  </sheetData>
  <mergeCells count="2">
    <mergeCell ref="B8:L8"/>
    <mergeCell ref="B9:L9"/>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topLeftCell="AA1" workbookViewId="0">
      <selection activeCell="AD7" sqref="AD7"/>
    </sheetView>
  </sheetViews>
  <sheetFormatPr defaultColWidth="9.1796875" defaultRowHeight="14"/>
  <cols>
    <col min="1" max="1" width="33.81640625" style="78" customWidth="1"/>
    <col min="2" max="2" width="27.81640625" style="78" customWidth="1"/>
    <col min="3" max="3" width="30.7265625" style="78" customWidth="1"/>
    <col min="4" max="4" width="21.1796875" style="78" customWidth="1"/>
    <col min="5" max="5" width="24.54296875" style="78" customWidth="1"/>
    <col min="6" max="6" width="21.1796875" style="78" customWidth="1"/>
    <col min="7" max="7" width="24.54296875" style="78" customWidth="1"/>
    <col min="8" max="8" width="21.1796875" style="78" customWidth="1"/>
    <col min="9" max="9" width="24.54296875" style="78" customWidth="1"/>
    <col min="10" max="10" width="21.1796875" style="78" customWidth="1"/>
    <col min="11" max="11" width="24.54296875" style="78" customWidth="1"/>
    <col min="12" max="12" width="21.1796875" style="78" customWidth="1"/>
    <col min="13" max="13" width="24.54296875" style="78" customWidth="1"/>
    <col min="14" max="14" width="21.1796875" style="78" customWidth="1"/>
    <col min="15" max="15" width="24.54296875" style="78" customWidth="1"/>
    <col min="16" max="16" width="21.1796875" style="78" customWidth="1"/>
    <col min="17" max="17" width="24.54296875" style="78" customWidth="1"/>
    <col min="18" max="18" width="21.1796875" style="78" customWidth="1"/>
    <col min="19" max="19" width="24.54296875" style="78" customWidth="1"/>
    <col min="20" max="20" width="21.1796875" style="78" customWidth="1"/>
    <col min="21" max="21" width="24.54296875" style="78" customWidth="1"/>
    <col min="22" max="22" width="21.1796875" style="78" customWidth="1"/>
    <col min="23" max="23" width="24.54296875" style="78" customWidth="1"/>
    <col min="24" max="24" width="21.1796875" style="78" customWidth="1"/>
    <col min="25" max="25" width="24.54296875" style="78" customWidth="1"/>
    <col min="26" max="26" width="21.1796875" style="78" customWidth="1"/>
    <col min="27" max="27" width="24.54296875" style="78" customWidth="1"/>
    <col min="28" max="28" width="21.1796875" style="78" customWidth="1"/>
    <col min="29" max="29" width="24.54296875" style="78" customWidth="1"/>
    <col min="30" max="30" width="21.1796875" style="78" customWidth="1"/>
    <col min="31" max="31" width="24.54296875" style="78" customWidth="1"/>
    <col min="32" max="16384" width="9.1796875" style="78"/>
  </cols>
  <sheetData>
    <row r="1" spans="1:35">
      <c r="A1" s="28" t="s">
        <v>562</v>
      </c>
    </row>
    <row r="2" spans="1:35" s="49" customFormat="1"/>
    <row r="3" spans="1:35" s="49" customFormat="1" ht="70">
      <c r="A3" s="328" t="s">
        <v>15</v>
      </c>
      <c r="B3" s="38" t="s">
        <v>194</v>
      </c>
      <c r="C3" s="109" t="s">
        <v>330</v>
      </c>
      <c r="D3" s="38" t="s">
        <v>194</v>
      </c>
      <c r="E3" s="109" t="s">
        <v>233</v>
      </c>
      <c r="F3" s="38" t="s">
        <v>194</v>
      </c>
      <c r="G3" s="109" t="s">
        <v>233</v>
      </c>
      <c r="H3" s="38" t="s">
        <v>194</v>
      </c>
      <c r="I3" s="109" t="s">
        <v>233</v>
      </c>
      <c r="J3" s="38" t="s">
        <v>194</v>
      </c>
      <c r="K3" s="109" t="s">
        <v>233</v>
      </c>
      <c r="L3" s="38" t="s">
        <v>194</v>
      </c>
      <c r="M3" s="109" t="s">
        <v>233</v>
      </c>
      <c r="N3" s="38" t="s">
        <v>194</v>
      </c>
      <c r="O3" s="109" t="s">
        <v>233</v>
      </c>
      <c r="P3" s="38" t="s">
        <v>194</v>
      </c>
      <c r="Q3" s="109" t="s">
        <v>233</v>
      </c>
      <c r="R3" s="38" t="s">
        <v>194</v>
      </c>
      <c r="S3" s="109" t="s">
        <v>233</v>
      </c>
      <c r="T3" s="38" t="s">
        <v>194</v>
      </c>
      <c r="U3" s="109" t="s">
        <v>233</v>
      </c>
      <c r="V3" s="38" t="s">
        <v>194</v>
      </c>
      <c r="W3" s="109" t="s">
        <v>233</v>
      </c>
      <c r="X3" s="38" t="s">
        <v>194</v>
      </c>
      <c r="Y3" s="109" t="s">
        <v>233</v>
      </c>
      <c r="Z3" s="38" t="s">
        <v>194</v>
      </c>
      <c r="AA3" s="109" t="s">
        <v>233</v>
      </c>
      <c r="AB3" s="38" t="s">
        <v>194</v>
      </c>
      <c r="AC3" s="109" t="s">
        <v>233</v>
      </c>
      <c r="AD3" s="38" t="s">
        <v>194</v>
      </c>
      <c r="AE3" s="109" t="s">
        <v>233</v>
      </c>
      <c r="AG3" s="46" t="s">
        <v>521</v>
      </c>
    </row>
    <row r="4" spans="1:35" s="49" customFormat="1">
      <c r="A4" s="328"/>
      <c r="B4" s="227">
        <v>1990</v>
      </c>
      <c r="C4" s="227">
        <v>1990</v>
      </c>
      <c r="D4" s="227">
        <v>1995</v>
      </c>
      <c r="E4" s="227">
        <v>1995</v>
      </c>
      <c r="F4" s="227">
        <v>2000</v>
      </c>
      <c r="G4" s="227">
        <v>2000</v>
      </c>
      <c r="H4" s="227">
        <v>2005</v>
      </c>
      <c r="I4" s="227">
        <v>2005</v>
      </c>
      <c r="J4" s="227">
        <v>2010</v>
      </c>
      <c r="K4" s="227">
        <v>2010</v>
      </c>
      <c r="L4" s="227">
        <v>2011</v>
      </c>
      <c r="M4" s="227">
        <v>2011</v>
      </c>
      <c r="N4" s="227">
        <v>2012</v>
      </c>
      <c r="O4" s="227">
        <v>2012</v>
      </c>
      <c r="P4" s="227">
        <v>2013</v>
      </c>
      <c r="Q4" s="227">
        <v>2013</v>
      </c>
      <c r="R4" s="227">
        <v>2014</v>
      </c>
      <c r="S4" s="227">
        <v>2014</v>
      </c>
      <c r="T4" s="227">
        <v>2015</v>
      </c>
      <c r="U4" s="227">
        <v>2015</v>
      </c>
      <c r="V4" s="227">
        <v>2016</v>
      </c>
      <c r="W4" s="227">
        <v>2016</v>
      </c>
      <c r="X4" s="227">
        <v>2017</v>
      </c>
      <c r="Y4" s="227">
        <v>2017</v>
      </c>
      <c r="Z4" s="227">
        <v>2018</v>
      </c>
      <c r="AA4" s="227">
        <v>2018</v>
      </c>
      <c r="AB4" s="227">
        <v>2019</v>
      </c>
      <c r="AC4" s="227">
        <v>2019</v>
      </c>
      <c r="AD4" s="227">
        <v>2020</v>
      </c>
      <c r="AE4" s="227">
        <v>2020</v>
      </c>
      <c r="AI4" s="17"/>
    </row>
    <row r="5" spans="1:35" s="49" customFormat="1" ht="14.5">
      <c r="A5" s="11" t="s">
        <v>14</v>
      </c>
      <c r="B5" s="243"/>
      <c r="C5" s="244"/>
      <c r="D5" s="240" t="s">
        <v>41</v>
      </c>
      <c r="E5" s="240" t="s">
        <v>41</v>
      </c>
      <c r="F5" s="240" t="s">
        <v>41</v>
      </c>
      <c r="G5" s="240" t="s">
        <v>41</v>
      </c>
      <c r="H5" s="240">
        <v>85655.804000000004</v>
      </c>
      <c r="I5" s="240">
        <v>5730.2518062617073</v>
      </c>
      <c r="J5" s="240">
        <v>112497.637</v>
      </c>
      <c r="K5" s="240">
        <v>6454.2534136546183</v>
      </c>
      <c r="L5" s="240"/>
      <c r="M5" s="240">
        <v>6070.8213551220051</v>
      </c>
      <c r="N5" s="240"/>
      <c r="O5" s="240">
        <v>6779.6807170542643</v>
      </c>
      <c r="P5" s="240"/>
      <c r="Q5" s="240">
        <v>6300.4845436063179</v>
      </c>
      <c r="R5" s="240"/>
      <c r="S5" s="240">
        <v>6075.4101748807634</v>
      </c>
      <c r="T5" s="240">
        <v>149385.321</v>
      </c>
      <c r="U5" s="240" t="s">
        <v>41</v>
      </c>
      <c r="V5" s="240"/>
      <c r="W5" s="240"/>
      <c r="X5" s="240"/>
      <c r="Y5" s="240">
        <v>4977.0655878642001</v>
      </c>
      <c r="Z5" s="240"/>
      <c r="AA5" s="240">
        <v>4816.6512803221003</v>
      </c>
      <c r="AB5" s="240"/>
      <c r="AC5" s="240"/>
      <c r="AD5" s="240"/>
      <c r="AE5" s="240"/>
      <c r="AI5" s="46"/>
    </row>
    <row r="6" spans="1:35" s="49" customFormat="1">
      <c r="A6" s="11" t="s">
        <v>13</v>
      </c>
      <c r="B6" s="243">
        <v>18</v>
      </c>
      <c r="C6" s="244">
        <v>14107</v>
      </c>
      <c r="D6" s="240" t="s">
        <v>41</v>
      </c>
      <c r="E6" s="240" t="s">
        <v>41</v>
      </c>
      <c r="F6" s="240" t="s">
        <v>41</v>
      </c>
      <c r="G6" s="240" t="s">
        <v>41</v>
      </c>
      <c r="H6" s="240" t="s">
        <v>41</v>
      </c>
      <c r="I6" s="240" t="s">
        <v>41</v>
      </c>
      <c r="J6" s="240" t="s">
        <v>41</v>
      </c>
      <c r="K6" s="240" t="s">
        <v>41</v>
      </c>
      <c r="L6" s="240" t="s">
        <v>41</v>
      </c>
      <c r="M6" s="240" t="s">
        <v>41</v>
      </c>
      <c r="N6" s="240">
        <v>2400</v>
      </c>
      <c r="O6" s="240">
        <v>1125.2697130843549</v>
      </c>
      <c r="P6" s="240" t="s">
        <v>41</v>
      </c>
      <c r="Q6" s="240" t="s">
        <v>41</v>
      </c>
      <c r="R6" s="240">
        <v>2400</v>
      </c>
      <c r="S6" s="240">
        <v>1081.111761279712</v>
      </c>
      <c r="T6" s="240" t="s">
        <v>41</v>
      </c>
      <c r="U6" s="240" t="s">
        <v>41</v>
      </c>
      <c r="V6" s="240"/>
      <c r="W6" s="240"/>
      <c r="X6" s="240"/>
      <c r="Y6" s="240">
        <v>5550.8190179041003</v>
      </c>
      <c r="Z6" s="240"/>
      <c r="AA6" s="240">
        <v>5430.1822305271999</v>
      </c>
      <c r="AB6" s="240"/>
      <c r="AC6" s="240"/>
      <c r="AD6" s="240"/>
      <c r="AE6" s="240"/>
    </row>
    <row r="7" spans="1:35" s="49" customFormat="1">
      <c r="A7" s="11" t="s">
        <v>497</v>
      </c>
      <c r="B7" s="243"/>
      <c r="C7" s="244"/>
      <c r="D7" s="240"/>
      <c r="E7" s="240"/>
      <c r="F7" s="240"/>
      <c r="G7" s="240"/>
      <c r="H7" s="240"/>
      <c r="I7" s="240"/>
      <c r="J7" s="240"/>
      <c r="K7" s="240"/>
      <c r="L7" s="240"/>
      <c r="M7" s="240"/>
      <c r="N7" s="240"/>
      <c r="O7" s="240"/>
      <c r="P7" s="240"/>
      <c r="Q7" s="240"/>
      <c r="R7" s="240"/>
      <c r="S7" s="240"/>
      <c r="T7" s="240"/>
      <c r="U7" s="240"/>
      <c r="V7" s="240"/>
      <c r="W7" s="240"/>
      <c r="X7" s="240"/>
      <c r="Y7" s="240">
        <v>1474.3970944548</v>
      </c>
      <c r="Z7" s="240"/>
      <c r="AA7" s="240">
        <v>1441.749707445</v>
      </c>
      <c r="AB7" s="240"/>
      <c r="AC7" s="240"/>
      <c r="AD7" s="240"/>
      <c r="AE7" s="240"/>
    </row>
    <row r="8" spans="1:35" s="49" customFormat="1">
      <c r="A8" s="94" t="s">
        <v>37</v>
      </c>
      <c r="B8" s="285">
        <v>1019</v>
      </c>
      <c r="C8" s="240">
        <v>27220</v>
      </c>
      <c r="D8" s="240" t="s">
        <v>41</v>
      </c>
      <c r="E8" s="240" t="s">
        <v>41</v>
      </c>
      <c r="F8" s="240" t="s">
        <v>41</v>
      </c>
      <c r="G8" s="240" t="s">
        <v>41</v>
      </c>
      <c r="H8" s="240" t="s">
        <v>41</v>
      </c>
      <c r="I8" s="240" t="s">
        <v>41</v>
      </c>
      <c r="J8" s="240" t="s">
        <v>41</v>
      </c>
      <c r="K8" s="240" t="s">
        <v>41</v>
      </c>
      <c r="L8" s="240" t="s">
        <v>41</v>
      </c>
      <c r="M8" s="240" t="s">
        <v>41</v>
      </c>
      <c r="N8" s="240">
        <v>900000</v>
      </c>
      <c r="O8" s="240">
        <v>12803.886007856463</v>
      </c>
      <c r="P8" s="240" t="s">
        <v>41</v>
      </c>
      <c r="Q8" s="240" t="s">
        <v>41</v>
      </c>
      <c r="R8" s="240">
        <v>900000</v>
      </c>
      <c r="S8" s="240">
        <v>12019.707512437393</v>
      </c>
      <c r="T8" s="240" t="s">
        <v>41</v>
      </c>
      <c r="U8" s="240" t="s">
        <v>41</v>
      </c>
      <c r="V8" s="240"/>
      <c r="W8" s="240"/>
      <c r="X8" s="240"/>
      <c r="Y8" s="240">
        <v>15761.9100948511</v>
      </c>
      <c r="Z8" s="240"/>
      <c r="AA8" s="240">
        <v>15261.438492757001</v>
      </c>
      <c r="AB8" s="240"/>
      <c r="AC8" s="240"/>
      <c r="AD8" s="240"/>
      <c r="AE8" s="240"/>
    </row>
    <row r="9" spans="1:35" s="49" customFormat="1">
      <c r="A9" s="11" t="s">
        <v>496</v>
      </c>
      <c r="B9" s="240">
        <v>6.96</v>
      </c>
      <c r="C9" s="240">
        <v>9355</v>
      </c>
      <c r="D9" s="240" t="s">
        <v>41</v>
      </c>
      <c r="E9" s="240" t="s">
        <v>41</v>
      </c>
      <c r="F9" s="240" t="s">
        <v>41</v>
      </c>
      <c r="G9" s="240" t="s">
        <v>41</v>
      </c>
      <c r="H9" s="240" t="s">
        <v>41</v>
      </c>
      <c r="I9" s="240" t="s">
        <v>41</v>
      </c>
      <c r="J9" s="240" t="s">
        <v>41</v>
      </c>
      <c r="K9" s="240" t="s">
        <v>41</v>
      </c>
      <c r="L9" s="240" t="s">
        <v>41</v>
      </c>
      <c r="M9" s="240" t="s">
        <v>41</v>
      </c>
      <c r="N9" s="240">
        <v>2640</v>
      </c>
      <c r="O9" s="240">
        <v>2143.3895107063931</v>
      </c>
      <c r="P9" s="240" t="s">
        <v>41</v>
      </c>
      <c r="Q9" s="240" t="s">
        <v>41</v>
      </c>
      <c r="R9" s="240">
        <v>2640</v>
      </c>
      <c r="S9" s="240">
        <v>2080.1946557908204</v>
      </c>
      <c r="T9" s="240" t="s">
        <v>41</v>
      </c>
      <c r="U9" s="240" t="s">
        <v>41</v>
      </c>
      <c r="V9" s="240"/>
      <c r="W9" s="240"/>
      <c r="X9" s="240"/>
      <c r="Y9" s="240">
        <v>4009.5838834287001</v>
      </c>
      <c r="Z9" s="240"/>
      <c r="AA9" s="240">
        <v>3969.0886321253001</v>
      </c>
      <c r="AB9" s="240"/>
      <c r="AC9" s="240"/>
      <c r="AD9" s="240"/>
      <c r="AE9" s="240"/>
    </row>
    <row r="10" spans="1:35" s="49" customFormat="1">
      <c r="A10" s="11" t="s">
        <v>11</v>
      </c>
      <c r="B10" s="240">
        <v>4</v>
      </c>
      <c r="C10" s="240">
        <v>2232</v>
      </c>
      <c r="D10" s="240" t="s">
        <v>41</v>
      </c>
      <c r="E10" s="240" t="s">
        <v>41</v>
      </c>
      <c r="F10" s="240" t="s">
        <v>41</v>
      </c>
      <c r="G10" s="240" t="s">
        <v>41</v>
      </c>
      <c r="H10" s="240" t="s">
        <v>41</v>
      </c>
      <c r="I10" s="240" t="s">
        <v>41</v>
      </c>
      <c r="J10" s="240" t="s">
        <v>41</v>
      </c>
      <c r="K10" s="240" t="s">
        <v>41</v>
      </c>
      <c r="L10" s="240" t="s">
        <v>41</v>
      </c>
      <c r="M10" s="240" t="s">
        <v>41</v>
      </c>
      <c r="N10" s="240">
        <v>5230</v>
      </c>
      <c r="O10" s="240">
        <v>2542.128612265115</v>
      </c>
      <c r="P10" s="240" t="s">
        <v>41</v>
      </c>
      <c r="Q10" s="240" t="s">
        <v>41</v>
      </c>
      <c r="R10" s="240">
        <v>5230</v>
      </c>
      <c r="S10" s="240">
        <v>2479.6166503176332</v>
      </c>
      <c r="T10" s="240" t="s">
        <v>41</v>
      </c>
      <c r="U10" s="240" t="s">
        <v>41</v>
      </c>
      <c r="V10" s="240"/>
      <c r="W10" s="240"/>
      <c r="X10" s="240"/>
      <c r="Y10" s="240">
        <v>1444.8725194044</v>
      </c>
      <c r="Z10" s="240"/>
      <c r="AA10" s="240">
        <v>1433.3633096937999</v>
      </c>
      <c r="AB10" s="240"/>
      <c r="AC10" s="240"/>
      <c r="AD10" s="240"/>
      <c r="AE10" s="240"/>
    </row>
    <row r="11" spans="1:35" s="49" customFormat="1">
      <c r="A11" s="11" t="s">
        <v>10</v>
      </c>
      <c r="B11" s="240" t="s">
        <v>41</v>
      </c>
      <c r="C11" s="240" t="s">
        <v>41</v>
      </c>
      <c r="D11" s="240" t="s">
        <v>41</v>
      </c>
      <c r="E11" s="240" t="s">
        <v>41</v>
      </c>
      <c r="F11" s="240" t="s">
        <v>41</v>
      </c>
      <c r="G11" s="240" t="s">
        <v>41</v>
      </c>
      <c r="H11" s="240" t="s">
        <v>41</v>
      </c>
      <c r="I11" s="240" t="s">
        <v>41</v>
      </c>
      <c r="J11" s="240" t="s">
        <v>41</v>
      </c>
      <c r="K11" s="240" t="s">
        <v>41</v>
      </c>
      <c r="L11" s="240" t="s">
        <v>41</v>
      </c>
      <c r="M11" s="240" t="s">
        <v>41</v>
      </c>
      <c r="N11" s="240">
        <v>337000</v>
      </c>
      <c r="O11" s="240">
        <v>15116.364608508584</v>
      </c>
      <c r="P11" s="240" t="s">
        <v>41</v>
      </c>
      <c r="Q11" s="240" t="s">
        <v>41</v>
      </c>
      <c r="R11" s="240">
        <v>337000</v>
      </c>
      <c r="S11" s="240">
        <v>14296.797182283697</v>
      </c>
      <c r="T11" s="240" t="s">
        <v>41</v>
      </c>
      <c r="U11" s="240" t="s">
        <v>41</v>
      </c>
      <c r="V11" s="240"/>
      <c r="W11" s="240"/>
      <c r="X11" s="240"/>
      <c r="Y11" s="240">
        <v>13179.2433409233</v>
      </c>
      <c r="Z11" s="240"/>
      <c r="AA11" s="240">
        <v>12832.076138914301</v>
      </c>
      <c r="AB11" s="240"/>
      <c r="AC11" s="240"/>
      <c r="AD11" s="240"/>
      <c r="AE11" s="240"/>
    </row>
    <row r="12" spans="1:35" s="49" customFormat="1">
      <c r="A12" s="11" t="s">
        <v>9</v>
      </c>
      <c r="B12" s="240">
        <v>9</v>
      </c>
      <c r="C12" s="240">
        <v>961</v>
      </c>
      <c r="D12" s="240" t="s">
        <v>41</v>
      </c>
      <c r="E12" s="240" t="s">
        <v>41</v>
      </c>
      <c r="F12" s="240" t="s">
        <v>41</v>
      </c>
      <c r="G12" s="240" t="s">
        <v>41</v>
      </c>
      <c r="H12" s="240" t="s">
        <v>41</v>
      </c>
      <c r="I12" s="240" t="s">
        <v>41</v>
      </c>
      <c r="J12" s="240" t="s">
        <v>41</v>
      </c>
      <c r="K12" s="240" t="s">
        <v>41</v>
      </c>
      <c r="L12" s="240" t="s">
        <v>41</v>
      </c>
      <c r="M12" s="240" t="s">
        <v>41</v>
      </c>
      <c r="N12" s="240">
        <v>16140</v>
      </c>
      <c r="O12" s="240">
        <v>1027.9969295120211</v>
      </c>
      <c r="P12" s="240" t="s">
        <v>41</v>
      </c>
      <c r="Q12" s="240" t="s">
        <v>41</v>
      </c>
      <c r="R12" s="240">
        <v>16140</v>
      </c>
      <c r="S12" s="240">
        <v>966.74186369023585</v>
      </c>
      <c r="T12" s="240" t="s">
        <v>41</v>
      </c>
      <c r="U12" s="240" t="s">
        <v>41</v>
      </c>
      <c r="V12" s="240"/>
      <c r="W12" s="240"/>
      <c r="X12" s="240"/>
      <c r="Y12" s="240">
        <v>977.91784539349999</v>
      </c>
      <c r="Z12" s="240"/>
      <c r="AA12" s="240">
        <v>952.42205392790004</v>
      </c>
      <c r="AB12" s="240"/>
      <c r="AC12" s="240"/>
      <c r="AD12" s="240"/>
      <c r="AE12" s="240"/>
    </row>
    <row r="13" spans="1:35" s="49" customFormat="1">
      <c r="A13" s="11" t="s">
        <v>8</v>
      </c>
      <c r="B13" s="240">
        <v>2.2000000000000002</v>
      </c>
      <c r="C13" s="240">
        <v>2081</v>
      </c>
      <c r="D13" s="240">
        <v>2.8660000000000001</v>
      </c>
      <c r="E13" s="240">
        <v>2639</v>
      </c>
      <c r="F13" s="240">
        <v>2.6240000000000001</v>
      </c>
      <c r="G13" s="240">
        <v>2279.5705650450786</v>
      </c>
      <c r="H13" s="240">
        <v>3.0960000000000001</v>
      </c>
      <c r="I13" s="240">
        <v>2600.8916622772417</v>
      </c>
      <c r="J13" s="240">
        <v>2.3580000000000001</v>
      </c>
      <c r="K13" s="240">
        <v>1948.1308106223526</v>
      </c>
      <c r="L13" s="240">
        <v>2.5390000000000001</v>
      </c>
      <c r="M13" s="240">
        <v>2094.9363433088279</v>
      </c>
      <c r="N13" s="240">
        <v>2.101</v>
      </c>
      <c r="O13" s="240">
        <v>1729.236609115982</v>
      </c>
      <c r="P13" s="240">
        <v>2.6749999999999998</v>
      </c>
      <c r="Q13" s="286">
        <v>2280.3799428426382</v>
      </c>
      <c r="R13" s="240">
        <v>2.7330000000000001</v>
      </c>
      <c r="S13" s="240">
        <f>2733/1219.265*1000</f>
        <v>2241.5143549597501</v>
      </c>
      <c r="T13" s="240">
        <v>3.1030000000000002</v>
      </c>
      <c r="U13" s="240">
        <v>2542.0611585671063</v>
      </c>
      <c r="V13" s="240">
        <v>2.4750000000000001</v>
      </c>
      <c r="W13" s="240">
        <v>2026.67347956499</v>
      </c>
      <c r="X13" s="240">
        <v>2.794</v>
      </c>
      <c r="Y13" s="240">
        <v>2286.4624890034574</v>
      </c>
      <c r="Z13" s="240">
        <v>3.6760000000000002</v>
      </c>
      <c r="AA13" s="240">
        <v>3007.5237182025544</v>
      </c>
      <c r="AB13" s="240">
        <v>2.78</v>
      </c>
      <c r="AC13" s="240">
        <v>2273.5081892108578</v>
      </c>
      <c r="AD13" s="240">
        <v>2.6019999999999999</v>
      </c>
      <c r="AE13" s="240">
        <v>2129.4338995728858</v>
      </c>
    </row>
    <row r="14" spans="1:35" s="49" customFormat="1">
      <c r="A14" s="11" t="s">
        <v>6</v>
      </c>
      <c r="B14" s="240">
        <v>58</v>
      </c>
      <c r="C14" s="240">
        <v>4088</v>
      </c>
      <c r="D14" s="240" t="s">
        <v>41</v>
      </c>
      <c r="E14" s="240" t="s">
        <v>41</v>
      </c>
      <c r="F14" s="240" t="s">
        <v>41</v>
      </c>
      <c r="G14" s="240" t="s">
        <v>41</v>
      </c>
      <c r="H14" s="240" t="s">
        <v>41</v>
      </c>
      <c r="I14" s="240" t="s">
        <v>41</v>
      </c>
      <c r="J14" s="240" t="s">
        <v>41</v>
      </c>
      <c r="K14" s="240" t="s">
        <v>41</v>
      </c>
      <c r="L14" s="240" t="s">
        <v>41</v>
      </c>
      <c r="M14" s="240" t="s">
        <v>41</v>
      </c>
      <c r="N14" s="240">
        <v>100300</v>
      </c>
      <c r="O14" s="240">
        <v>3897.7297880754181</v>
      </c>
      <c r="P14" s="240" t="s">
        <v>41</v>
      </c>
      <c r="Q14" s="240" t="s">
        <v>41</v>
      </c>
      <c r="R14" s="240">
        <v>100300</v>
      </c>
      <c r="S14" s="240">
        <v>3685.2947846354878</v>
      </c>
      <c r="T14" s="240" t="s">
        <v>41</v>
      </c>
      <c r="U14" s="240" t="s">
        <v>41</v>
      </c>
      <c r="V14" s="240"/>
      <c r="W14" s="240"/>
      <c r="X14" s="240"/>
      <c r="Y14" s="240">
        <v>7577.9211699333</v>
      </c>
      <c r="Z14" s="240"/>
      <c r="AA14" s="240">
        <v>7360.3190452509998</v>
      </c>
      <c r="AB14" s="240"/>
      <c r="AC14" s="240"/>
      <c r="AD14" s="240"/>
      <c r="AE14" s="240"/>
    </row>
    <row r="15" spans="1:35" s="49" customFormat="1">
      <c r="A15" s="11" t="s">
        <v>5</v>
      </c>
      <c r="B15" s="240">
        <v>9</v>
      </c>
      <c r="C15" s="240">
        <v>6672</v>
      </c>
      <c r="D15" s="240" t="s">
        <v>41</v>
      </c>
      <c r="E15" s="240" t="s">
        <v>41</v>
      </c>
      <c r="F15" s="240" t="s">
        <v>41</v>
      </c>
      <c r="G15" s="240" t="s">
        <v>41</v>
      </c>
      <c r="H15" s="240" t="s">
        <v>41</v>
      </c>
      <c r="I15" s="240" t="s">
        <v>41</v>
      </c>
      <c r="J15" s="240" t="s">
        <v>41</v>
      </c>
      <c r="K15" s="240" t="s">
        <v>41</v>
      </c>
      <c r="L15" s="240" t="s">
        <v>41</v>
      </c>
      <c r="M15" s="240" t="s">
        <v>41</v>
      </c>
      <c r="N15" s="240">
        <v>6160</v>
      </c>
      <c r="O15" s="240">
        <v>2688.0254140584602</v>
      </c>
      <c r="P15" s="240" t="s">
        <v>41</v>
      </c>
      <c r="Q15" s="240" t="s">
        <v>41</v>
      </c>
      <c r="R15" s="240">
        <v>6160</v>
      </c>
      <c r="S15" s="240">
        <v>2563.61382986427</v>
      </c>
      <c r="T15" s="240" t="s">
        <v>41</v>
      </c>
      <c r="U15" s="240" t="s">
        <v>41</v>
      </c>
      <c r="V15" s="240"/>
      <c r="W15" s="240"/>
      <c r="X15" s="240"/>
      <c r="Y15" s="240">
        <v>16610.943077864998</v>
      </c>
      <c r="Z15" s="240"/>
      <c r="AA15" s="240">
        <v>16301.100232365199</v>
      </c>
      <c r="AB15" s="240"/>
      <c r="AC15" s="240"/>
      <c r="AD15" s="240"/>
      <c r="AE15" s="240"/>
    </row>
    <row r="16" spans="1:35" s="49" customFormat="1">
      <c r="A16" s="11" t="s">
        <v>4</v>
      </c>
      <c r="B16" s="240">
        <v>0.96140000000000003</v>
      </c>
      <c r="C16" s="240" t="s">
        <v>41</v>
      </c>
      <c r="D16" s="240">
        <v>1.012</v>
      </c>
      <c r="E16" s="240" t="s">
        <v>41</v>
      </c>
      <c r="F16" s="240">
        <v>0.97130000000000005</v>
      </c>
      <c r="G16" s="240" t="s">
        <v>41</v>
      </c>
      <c r="H16" s="240">
        <v>1.1201000000000001</v>
      </c>
      <c r="I16" s="240" t="s">
        <v>41</v>
      </c>
      <c r="J16" s="240">
        <v>0.78059999999999996</v>
      </c>
      <c r="K16" s="240" t="s">
        <v>41</v>
      </c>
      <c r="L16" s="240">
        <v>0.93369999999999997</v>
      </c>
      <c r="M16" s="240" t="s">
        <v>41</v>
      </c>
      <c r="N16" s="240">
        <v>0.6724</v>
      </c>
      <c r="O16" s="240"/>
      <c r="P16" s="240">
        <v>1.31</v>
      </c>
      <c r="Q16" s="240" t="s">
        <v>41</v>
      </c>
      <c r="R16" s="240" t="s">
        <v>41</v>
      </c>
      <c r="S16" s="240" t="s">
        <v>41</v>
      </c>
      <c r="T16" s="240" t="s">
        <v>41</v>
      </c>
      <c r="U16" s="240" t="s">
        <v>41</v>
      </c>
      <c r="V16" s="240"/>
      <c r="W16" s="240"/>
      <c r="X16" s="240"/>
      <c r="Y16" s="240" t="s">
        <v>41</v>
      </c>
      <c r="Z16" s="240"/>
      <c r="AA16" s="240" t="s">
        <v>41</v>
      </c>
      <c r="AB16" s="240"/>
      <c r="AC16" s="240"/>
      <c r="AD16" s="240"/>
      <c r="AE16" s="240"/>
    </row>
    <row r="17" spans="1:34" s="49" customFormat="1">
      <c r="A17" s="11" t="s">
        <v>3</v>
      </c>
      <c r="B17" s="240">
        <v>50</v>
      </c>
      <c r="C17" s="240">
        <v>1349</v>
      </c>
      <c r="D17" s="240" t="s">
        <v>41</v>
      </c>
      <c r="E17" s="240" t="s">
        <v>41</v>
      </c>
      <c r="F17" s="240" t="s">
        <v>41</v>
      </c>
      <c r="G17" s="240" t="s">
        <v>41</v>
      </c>
      <c r="H17" s="240" t="s">
        <v>41</v>
      </c>
      <c r="I17" s="240" t="s">
        <v>41</v>
      </c>
      <c r="J17" s="240" t="s">
        <v>41</v>
      </c>
      <c r="K17" s="240" t="s">
        <v>41</v>
      </c>
      <c r="L17" s="240" t="s">
        <v>41</v>
      </c>
      <c r="M17" s="240" t="s">
        <v>41</v>
      </c>
      <c r="N17" s="240">
        <v>44800</v>
      </c>
      <c r="O17" s="240">
        <v>855.67412071625165</v>
      </c>
      <c r="P17" s="240" t="s">
        <v>41</v>
      </c>
      <c r="Q17" s="240" t="s">
        <v>41</v>
      </c>
      <c r="R17" s="240">
        <v>44800</v>
      </c>
      <c r="S17" s="240">
        <v>828.72957804345458</v>
      </c>
      <c r="T17" s="240" t="s">
        <v>41</v>
      </c>
      <c r="U17" s="240" t="s">
        <v>41</v>
      </c>
      <c r="V17" s="240"/>
      <c r="W17" s="240"/>
      <c r="X17" s="240"/>
      <c r="Y17" s="240">
        <v>900.72302712539999</v>
      </c>
      <c r="Z17" s="240"/>
      <c r="AA17" s="240">
        <v>888.52332061389995</v>
      </c>
      <c r="AB17" s="240"/>
      <c r="AC17" s="240"/>
      <c r="AD17" s="240"/>
      <c r="AE17" s="240"/>
    </row>
    <row r="18" spans="1:34" s="49" customFormat="1">
      <c r="A18" s="96" t="s">
        <v>30</v>
      </c>
      <c r="B18" s="240">
        <v>76</v>
      </c>
      <c r="C18" s="240">
        <v>2969</v>
      </c>
      <c r="D18" s="240" t="s">
        <v>41</v>
      </c>
      <c r="E18" s="240" t="s">
        <v>41</v>
      </c>
      <c r="F18" s="240" t="s">
        <v>41</v>
      </c>
      <c r="G18" s="240" t="s">
        <v>41</v>
      </c>
      <c r="H18" s="240" t="s">
        <v>41</v>
      </c>
      <c r="I18" s="240" t="s">
        <v>41</v>
      </c>
      <c r="J18" s="240" t="s">
        <v>41</v>
      </c>
      <c r="K18" s="240" t="s">
        <v>41</v>
      </c>
      <c r="L18" s="240" t="s">
        <v>41</v>
      </c>
      <c r="M18" s="240" t="s">
        <v>41</v>
      </c>
      <c r="N18" s="240">
        <v>84000</v>
      </c>
      <c r="O18" s="240">
        <v>1726.7710087235032</v>
      </c>
      <c r="P18" s="240" t="s">
        <v>41</v>
      </c>
      <c r="Q18" s="240" t="s">
        <v>41</v>
      </c>
      <c r="R18" s="240">
        <v>84000</v>
      </c>
      <c r="S18" s="240">
        <v>1620.9137704555699</v>
      </c>
      <c r="T18" s="240" t="s">
        <v>41</v>
      </c>
      <c r="U18" s="240" t="s">
        <v>41</v>
      </c>
      <c r="V18" s="240"/>
      <c r="W18" s="240"/>
      <c r="X18" s="240"/>
      <c r="Y18" s="240">
        <v>1761.2404489477999</v>
      </c>
      <c r="Z18" s="240"/>
      <c r="AA18" s="240">
        <v>1709.5386717465001</v>
      </c>
      <c r="AB18" s="240"/>
      <c r="AC18" s="240"/>
      <c r="AD18" s="240"/>
      <c r="AE18" s="240"/>
    </row>
    <row r="19" spans="1:34" s="49" customFormat="1">
      <c r="A19" s="11" t="s">
        <v>1</v>
      </c>
      <c r="B19" s="240">
        <v>96</v>
      </c>
      <c r="C19" s="240">
        <v>11779</v>
      </c>
      <c r="D19" s="240" t="s">
        <v>41</v>
      </c>
      <c r="E19" s="240" t="s">
        <v>41</v>
      </c>
      <c r="F19" s="240" t="s">
        <v>41</v>
      </c>
      <c r="G19" s="240" t="s">
        <v>41</v>
      </c>
      <c r="H19" s="240" t="s">
        <v>41</v>
      </c>
      <c r="I19" s="240" t="s">
        <v>41</v>
      </c>
      <c r="J19" s="240" t="s">
        <v>41</v>
      </c>
      <c r="K19" s="240" t="s">
        <v>41</v>
      </c>
      <c r="L19" s="240" t="s">
        <v>41</v>
      </c>
      <c r="M19" s="240" t="s">
        <v>41</v>
      </c>
      <c r="N19" s="240">
        <v>80200</v>
      </c>
      <c r="O19" s="240">
        <v>5423.8366529761006</v>
      </c>
      <c r="P19" s="240" t="s">
        <v>41</v>
      </c>
      <c r="Q19" s="240" t="s">
        <v>41</v>
      </c>
      <c r="R19" s="240">
        <v>80200</v>
      </c>
      <c r="S19" s="240">
        <v>5101.34534943993</v>
      </c>
      <c r="T19" s="240" t="s">
        <v>41</v>
      </c>
      <c r="U19" s="240" t="s">
        <v>41</v>
      </c>
      <c r="V19" s="240"/>
      <c r="W19" s="240"/>
      <c r="X19" s="240"/>
      <c r="Y19" s="240">
        <v>6218.2564092097</v>
      </c>
      <c r="Z19" s="240"/>
      <c r="AA19" s="240">
        <v>6039.7512452376004</v>
      </c>
      <c r="AB19" s="240"/>
      <c r="AC19" s="240"/>
      <c r="AD19" s="240"/>
      <c r="AE19" s="240"/>
    </row>
    <row r="20" spans="1:34" s="49" customFormat="1">
      <c r="A20" s="11" t="s">
        <v>0</v>
      </c>
      <c r="B20" s="240">
        <v>23</v>
      </c>
      <c r="C20" s="240">
        <v>2323</v>
      </c>
      <c r="D20" s="240" t="s">
        <v>41</v>
      </c>
      <c r="E20" s="240" t="s">
        <v>41</v>
      </c>
      <c r="F20" s="240" t="s">
        <v>41</v>
      </c>
      <c r="G20" s="240" t="s">
        <v>41</v>
      </c>
      <c r="H20" s="240" t="s">
        <v>41</v>
      </c>
      <c r="I20" s="240" t="s">
        <v>41</v>
      </c>
      <c r="J20" s="240" t="s">
        <v>41</v>
      </c>
      <c r="K20" s="240" t="s">
        <v>41</v>
      </c>
      <c r="L20" s="240" t="s">
        <v>41</v>
      </c>
      <c r="M20" s="240" t="s">
        <v>41</v>
      </c>
      <c r="N20" s="240">
        <v>12260</v>
      </c>
      <c r="O20" s="240">
        <v>841.71605168987878</v>
      </c>
      <c r="P20" s="240" t="s">
        <v>41</v>
      </c>
      <c r="Q20" s="240" t="s">
        <v>41</v>
      </c>
      <c r="R20" s="240">
        <v>12260</v>
      </c>
      <c r="S20" s="240">
        <v>804.15299765083682</v>
      </c>
      <c r="T20" s="240" t="s">
        <v>41</v>
      </c>
      <c r="U20" s="240" t="s">
        <v>41</v>
      </c>
      <c r="V20" s="240">
        <v>46.578730852228993</v>
      </c>
      <c r="W20" s="240"/>
      <c r="X20" s="240">
        <v>67.733597441639759</v>
      </c>
      <c r="Y20" s="240">
        <v>1404.8302982560001</v>
      </c>
      <c r="Z20" s="240">
        <v>51.950052544583144</v>
      </c>
      <c r="AA20" s="240">
        <v>1385.1564693524999</v>
      </c>
      <c r="AB20" s="240">
        <v>35.273783712078647</v>
      </c>
      <c r="AC20" s="240"/>
      <c r="AD20" s="240">
        <v>50.070594152597756</v>
      </c>
      <c r="AE20" s="240"/>
    </row>
    <row r="21" spans="1:34" s="49" customFormat="1"/>
    <row r="22" spans="1:34" s="49" customFormat="1" ht="14.25" customHeight="1">
      <c r="A22" s="79" t="s">
        <v>20</v>
      </c>
      <c r="C22" s="19"/>
      <c r="S22" s="18"/>
      <c r="T22" s="18"/>
      <c r="U22" s="212"/>
      <c r="V22" s="213"/>
      <c r="W22" s="212"/>
      <c r="X22" s="212"/>
      <c r="Y22" s="212"/>
      <c r="Z22" s="212"/>
    </row>
    <row r="23" spans="1:34" s="49" customFormat="1">
      <c r="A23" s="79"/>
      <c r="C23" s="19"/>
      <c r="V23" s="18"/>
      <c r="W23" s="18"/>
      <c r="X23" s="18"/>
      <c r="Y23" s="18"/>
      <c r="Z23" s="18"/>
    </row>
    <row r="24" spans="1:34" s="49" customFormat="1">
      <c r="A24" s="19" t="s">
        <v>208</v>
      </c>
      <c r="C24" s="156"/>
    </row>
    <row r="25" spans="1:34" s="49" customFormat="1" ht="14.5">
      <c r="A25" s="19"/>
      <c r="C25" s="122"/>
      <c r="R25" s="55"/>
    </row>
    <row r="26" spans="1:34" s="49" customFormat="1" ht="14.5">
      <c r="A26" s="56" t="s">
        <v>339</v>
      </c>
      <c r="C26" s="122"/>
      <c r="R26" s="55"/>
    </row>
    <row r="27" spans="1:34" s="49" customFormat="1" ht="14.5">
      <c r="A27" s="122"/>
      <c r="C27" s="164"/>
      <c r="R27" s="55"/>
    </row>
    <row r="28" spans="1:34" s="49" customFormat="1">
      <c r="A28" s="35" t="s">
        <v>575</v>
      </c>
      <c r="B28" s="32"/>
      <c r="C28" s="32"/>
    </row>
    <row r="29" spans="1:34" s="49" customFormat="1">
      <c r="A29" s="35"/>
      <c r="B29" s="150"/>
      <c r="C29" s="150"/>
    </row>
    <row r="30" spans="1:34" s="49" customFormat="1" ht="14.5">
      <c r="A30" s="35" t="s">
        <v>42</v>
      </c>
      <c r="B30" s="35"/>
      <c r="C30" s="164"/>
      <c r="R30" s="55"/>
    </row>
    <row r="31" spans="1:34" s="49" customFormat="1">
      <c r="A31" s="31" t="s">
        <v>145</v>
      </c>
    </row>
    <row r="32" spans="1:34" s="49" customFormat="1" ht="14.25" customHeight="1">
      <c r="C32" s="19"/>
      <c r="D32" s="19"/>
      <c r="E32" s="123"/>
      <c r="F32" s="123"/>
      <c r="G32" s="123"/>
      <c r="H32" s="113"/>
      <c r="I32" s="113"/>
      <c r="J32" s="113"/>
      <c r="K32" s="113"/>
      <c r="L32" s="113"/>
      <c r="M32" s="113"/>
      <c r="N32" s="113"/>
      <c r="O32" s="113"/>
      <c r="P32" s="113"/>
      <c r="Q32" s="113"/>
      <c r="R32" s="124"/>
      <c r="S32" s="124"/>
      <c r="AH32" s="113"/>
    </row>
    <row r="33" spans="1:34" s="49" customFormat="1" ht="14.5">
      <c r="A33" s="47" t="s">
        <v>193</v>
      </c>
      <c r="C33" s="91"/>
    </row>
    <row r="34" spans="1:34" ht="14.25" customHeight="1">
      <c r="A34" s="19" t="s">
        <v>192</v>
      </c>
      <c r="C34" s="39"/>
      <c r="D34" s="39"/>
      <c r="E34" s="108"/>
      <c r="F34" s="114"/>
      <c r="G34" s="114"/>
      <c r="H34" s="114"/>
      <c r="I34" s="114"/>
      <c r="J34" s="114"/>
      <c r="K34" s="114"/>
      <c r="L34" s="114"/>
      <c r="M34" s="114"/>
      <c r="N34" s="114"/>
      <c r="O34" s="114"/>
      <c r="P34" s="114"/>
      <c r="Q34" s="114"/>
      <c r="R34" s="125"/>
      <c r="S34" s="125"/>
      <c r="AH34" s="114"/>
    </row>
    <row r="35" spans="1:34">
      <c r="A35" s="91"/>
      <c r="C35" s="39"/>
      <c r="D35" s="39"/>
      <c r="E35" s="108"/>
      <c r="F35" s="114"/>
      <c r="G35" s="114"/>
      <c r="H35" s="114"/>
      <c r="I35" s="114"/>
      <c r="J35" s="114"/>
      <c r="K35" s="114"/>
      <c r="L35" s="114"/>
      <c r="M35" s="114"/>
      <c r="N35" s="114"/>
      <c r="O35" s="114"/>
      <c r="P35" s="114"/>
      <c r="Q35" s="114"/>
      <c r="R35" s="125"/>
      <c r="S35" s="125"/>
      <c r="AH35" s="114"/>
    </row>
    <row r="36" spans="1:34">
      <c r="A36" s="39" t="s">
        <v>191</v>
      </c>
      <c r="C36" s="88"/>
      <c r="D36" s="88"/>
      <c r="E36" s="88"/>
      <c r="F36" s="88"/>
      <c r="G36" s="88"/>
      <c r="H36" s="88"/>
      <c r="I36" s="88"/>
      <c r="J36" s="88"/>
      <c r="K36" s="88"/>
      <c r="L36" s="88"/>
      <c r="M36" s="88"/>
      <c r="N36" s="88"/>
      <c r="O36" s="88"/>
      <c r="P36" s="88"/>
      <c r="Q36" s="88"/>
      <c r="R36" s="88"/>
      <c r="S36" s="88"/>
      <c r="AH36" s="88"/>
    </row>
    <row r="37" spans="1:34">
      <c r="A37" s="39"/>
      <c r="C37" s="32"/>
      <c r="D37" s="32"/>
      <c r="E37" s="32"/>
      <c r="F37" s="32"/>
      <c r="G37" s="32"/>
      <c r="H37" s="32"/>
      <c r="I37" s="32"/>
      <c r="J37" s="32"/>
      <c r="K37" s="32"/>
      <c r="L37" s="32"/>
      <c r="M37" s="32"/>
      <c r="N37" s="32"/>
      <c r="O37" s="32"/>
      <c r="P37" s="32"/>
      <c r="Q37" s="32"/>
      <c r="R37" s="126"/>
      <c r="S37" s="126"/>
      <c r="AH37" s="32"/>
    </row>
    <row r="38" spans="1:34">
      <c r="A38" s="47" t="s">
        <v>331</v>
      </c>
    </row>
    <row r="39" spans="1:34">
      <c r="A39" s="32"/>
    </row>
  </sheetData>
  <mergeCells count="1">
    <mergeCell ref="A3:A4"/>
  </mergeCells>
  <conditionalFormatting sqref="T15:U15">
    <cfRule type="expression" dxfId="67" priority="6" stopIfTrue="1">
      <formula>ISNA(ACTIVECELL)</formula>
    </cfRule>
  </conditionalFormatting>
  <conditionalFormatting sqref="V15:W15">
    <cfRule type="expression" dxfId="66" priority="5" stopIfTrue="1">
      <formula>ISNA(ACTIVECELL)</formula>
    </cfRule>
  </conditionalFormatting>
  <conditionalFormatting sqref="X15:Y15">
    <cfRule type="expression" dxfId="65" priority="4" stopIfTrue="1">
      <formula>ISNA(ACTIVECELL)</formula>
    </cfRule>
  </conditionalFormatting>
  <conditionalFormatting sqref="AA15">
    <cfRule type="expression" dxfId="64" priority="3" stopIfTrue="1">
      <formula>ISNA(ACTIVECELL)</formula>
    </cfRule>
  </conditionalFormatting>
  <conditionalFormatting sqref="AB15:AC15">
    <cfRule type="expression" dxfId="63" priority="2" stopIfTrue="1">
      <formula>ISNA(ACTIVECELL)</formula>
    </cfRule>
  </conditionalFormatting>
  <conditionalFormatting sqref="AD15:AE15">
    <cfRule type="expression" dxfId="62" priority="1" stopIfTrue="1">
      <formula>ISNA(ACTIVECELL)</formula>
    </cfRule>
  </conditionalFormatting>
  <hyperlinks>
    <hyperlink ref="AG3" location="Content!A1" display="Back to content page"/>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opLeftCell="A10" workbookViewId="0">
      <selection activeCell="R22" sqref="R22"/>
    </sheetView>
  </sheetViews>
  <sheetFormatPr defaultColWidth="9.1796875" defaultRowHeight="14"/>
  <cols>
    <col min="1" max="1" width="33.81640625" style="49" customWidth="1"/>
    <col min="2" max="20" width="9.36328125" style="49" customWidth="1"/>
    <col min="21" max="16384" width="9.1796875" style="49"/>
  </cols>
  <sheetData>
    <row r="1" spans="1:22" s="27" customFormat="1">
      <c r="A1" s="27" t="s">
        <v>563</v>
      </c>
      <c r="N1" s="49"/>
      <c r="O1" s="49"/>
      <c r="P1" s="49"/>
      <c r="Q1" s="49"/>
      <c r="R1" s="49"/>
      <c r="S1" s="49"/>
      <c r="T1" s="49"/>
    </row>
    <row r="3" spans="1:22" s="27" customFormat="1" ht="14.5">
      <c r="A3" s="103" t="s">
        <v>26</v>
      </c>
      <c r="B3" s="102">
        <v>1982</v>
      </c>
      <c r="C3" s="102">
        <v>1987</v>
      </c>
      <c r="D3" s="102">
        <v>1992</v>
      </c>
      <c r="E3" s="102">
        <v>1997</v>
      </c>
      <c r="F3" s="102">
        <v>2002</v>
      </c>
      <c r="G3" s="102">
        <v>2007</v>
      </c>
      <c r="H3" s="102">
        <v>2008</v>
      </c>
      <c r="I3" s="102">
        <v>2009</v>
      </c>
      <c r="J3" s="102">
        <v>2010</v>
      </c>
      <c r="K3" s="102">
        <v>2011</v>
      </c>
      <c r="L3" s="12">
        <v>2012</v>
      </c>
      <c r="M3" s="12">
        <v>2013</v>
      </c>
      <c r="N3" s="12">
        <v>2014</v>
      </c>
      <c r="O3" s="12">
        <v>2015</v>
      </c>
      <c r="P3" s="12">
        <v>2016</v>
      </c>
      <c r="Q3" s="12">
        <v>2017</v>
      </c>
      <c r="R3" s="12">
        <v>2018</v>
      </c>
      <c r="S3" s="12">
        <v>2019</v>
      </c>
      <c r="T3" s="12">
        <v>2020</v>
      </c>
      <c r="V3" s="46" t="s">
        <v>521</v>
      </c>
    </row>
    <row r="4" spans="1:22">
      <c r="A4" s="11" t="s">
        <v>14</v>
      </c>
      <c r="B4" s="240">
        <v>18070.61287338251</v>
      </c>
      <c r="C4" s="240">
        <v>15479.516729487705</v>
      </c>
      <c r="D4" s="240">
        <v>13451.172878654606</v>
      </c>
      <c r="E4" s="240">
        <v>11570.284632129054</v>
      </c>
      <c r="F4" s="240">
        <v>9941.8442416636626</v>
      </c>
      <c r="G4" s="240">
        <v>8355.5281755184824</v>
      </c>
      <c r="H4" s="240" t="s">
        <v>41</v>
      </c>
      <c r="I4" s="240" t="s">
        <v>41</v>
      </c>
      <c r="J4" s="240" t="s">
        <v>41</v>
      </c>
      <c r="K4" s="240">
        <v>7333.8159777091641</v>
      </c>
      <c r="L4" s="240" t="s">
        <v>41</v>
      </c>
      <c r="M4" s="240" t="s">
        <v>41</v>
      </c>
      <c r="N4" s="240" t="s">
        <v>41</v>
      </c>
      <c r="O4" s="240" t="s">
        <v>41</v>
      </c>
      <c r="P4" s="240" t="s">
        <v>41</v>
      </c>
      <c r="Q4" s="240">
        <v>4963.6503167378996</v>
      </c>
      <c r="R4" s="240">
        <v>4803.6683927739996</v>
      </c>
      <c r="S4" s="240" t="s">
        <v>41</v>
      </c>
      <c r="T4" s="240" t="s">
        <v>41</v>
      </c>
    </row>
    <row r="5" spans="1:22">
      <c r="A5" s="11" t="s">
        <v>13</v>
      </c>
      <c r="B5" s="240">
        <v>2240.3650301422444</v>
      </c>
      <c r="C5" s="240">
        <v>1899.8328938650436</v>
      </c>
      <c r="D5" s="240">
        <v>1638.1447464697981</v>
      </c>
      <c r="E5" s="240">
        <v>1448.0957239543391</v>
      </c>
      <c r="F5" s="240">
        <v>1326.7174357205402</v>
      </c>
      <c r="G5" s="240">
        <v>1253.1413381565351</v>
      </c>
      <c r="H5" s="240" t="s">
        <v>41</v>
      </c>
      <c r="I5" s="240" t="s">
        <v>41</v>
      </c>
      <c r="J5" s="240" t="s">
        <v>41</v>
      </c>
      <c r="K5" s="240">
        <v>1208.0328141980096</v>
      </c>
      <c r="L5" s="240">
        <v>1274.5</v>
      </c>
      <c r="M5" s="240">
        <v>1263.2</v>
      </c>
      <c r="N5" s="240">
        <v>1261.9000000000001</v>
      </c>
      <c r="O5" s="240">
        <v>1273.2</v>
      </c>
      <c r="P5" s="240" t="s">
        <v>41</v>
      </c>
      <c r="Q5" s="240">
        <v>1088.3958858635999</v>
      </c>
      <c r="R5" s="240">
        <v>1064.7416138289</v>
      </c>
      <c r="S5" s="240" t="s">
        <v>41</v>
      </c>
      <c r="T5" s="240" t="s">
        <v>41</v>
      </c>
    </row>
    <row r="6" spans="1:22">
      <c r="A6" s="11" t="s">
        <v>506</v>
      </c>
      <c r="B6" s="240" t="s">
        <v>41</v>
      </c>
      <c r="C6" s="240" t="s">
        <v>41</v>
      </c>
      <c r="D6" s="240" t="s">
        <v>41</v>
      </c>
      <c r="E6" s="240" t="s">
        <v>41</v>
      </c>
      <c r="F6" s="240" t="s">
        <v>41</v>
      </c>
      <c r="G6" s="240">
        <v>1870.2658894673</v>
      </c>
      <c r="H6" s="240" t="s">
        <v>41</v>
      </c>
      <c r="I6" s="240" t="s">
        <v>41</v>
      </c>
      <c r="J6" s="240" t="s">
        <v>41</v>
      </c>
      <c r="K6" s="240" t="s">
        <v>41</v>
      </c>
      <c r="L6" s="240">
        <v>1657.7539368201999</v>
      </c>
      <c r="M6" s="240" t="s">
        <v>41</v>
      </c>
      <c r="N6" s="240" t="s">
        <v>41</v>
      </c>
      <c r="O6" s="240" t="s">
        <v>41</v>
      </c>
      <c r="P6" s="240" t="s">
        <v>41</v>
      </c>
      <c r="Q6" s="240">
        <v>1474.3970944548</v>
      </c>
      <c r="R6" s="240">
        <v>1441.749707445</v>
      </c>
      <c r="S6" s="240" t="s">
        <v>41</v>
      </c>
      <c r="T6" s="240" t="s">
        <v>41</v>
      </c>
    </row>
    <row r="7" spans="1:22">
      <c r="A7" s="13" t="s">
        <v>37</v>
      </c>
      <c r="B7" s="240">
        <v>32411.671442886585</v>
      </c>
      <c r="C7" s="240">
        <v>28354.525453148635</v>
      </c>
      <c r="D7" s="240">
        <v>23853.052475125241</v>
      </c>
      <c r="E7" s="240">
        <v>20418.165388364738</v>
      </c>
      <c r="F7" s="240">
        <v>18175.590747089482</v>
      </c>
      <c r="G7" s="240">
        <v>15737.583282853579</v>
      </c>
      <c r="H7" s="240" t="s">
        <v>41</v>
      </c>
      <c r="I7" s="240" t="s">
        <v>41</v>
      </c>
      <c r="J7" s="240" t="s">
        <v>41</v>
      </c>
      <c r="K7" s="240">
        <v>14077.564753982355</v>
      </c>
      <c r="L7" s="240" t="s">
        <v>41</v>
      </c>
      <c r="M7" s="240" t="s">
        <v>41</v>
      </c>
      <c r="N7" s="240" t="s">
        <v>41</v>
      </c>
      <c r="O7" s="240" t="s">
        <v>41</v>
      </c>
      <c r="P7" s="240" t="s">
        <v>41</v>
      </c>
      <c r="Q7" s="240">
        <v>11056.678944166801</v>
      </c>
      <c r="R7" s="240">
        <v>10705.607672238</v>
      </c>
      <c r="S7" s="240" t="s">
        <v>41</v>
      </c>
      <c r="T7" s="240" t="s">
        <v>41</v>
      </c>
    </row>
    <row r="8" spans="1:22">
      <c r="A8" s="11" t="s">
        <v>496</v>
      </c>
      <c r="B8" s="240">
        <v>4129.3035085002657</v>
      </c>
      <c r="C8" s="240">
        <v>3440.1114387614557</v>
      </c>
      <c r="D8" s="240">
        <v>2907.6587069509565</v>
      </c>
      <c r="E8" s="240">
        <v>2622.273431602368</v>
      </c>
      <c r="F8" s="240">
        <v>2439.5134649130509</v>
      </c>
      <c r="G8" s="240">
        <v>2326.0383250057052</v>
      </c>
      <c r="H8" s="240" t="s">
        <v>41</v>
      </c>
      <c r="I8" s="240" t="s">
        <v>41</v>
      </c>
      <c r="J8" s="240" t="s">
        <v>41</v>
      </c>
      <c r="K8" s="240">
        <v>2177.9321029666899</v>
      </c>
      <c r="L8" s="240" t="s">
        <v>41</v>
      </c>
      <c r="M8" s="240" t="s">
        <v>41</v>
      </c>
      <c r="N8" s="240" t="s">
        <v>41</v>
      </c>
      <c r="O8" s="240" t="s">
        <v>41</v>
      </c>
      <c r="P8" s="240" t="s">
        <v>41</v>
      </c>
      <c r="Q8" s="240">
        <v>2347.0734927387002</v>
      </c>
      <c r="R8" s="240">
        <v>2323.3689553904001</v>
      </c>
      <c r="S8" s="240" t="s">
        <v>41</v>
      </c>
      <c r="T8" s="240" t="s">
        <v>41</v>
      </c>
    </row>
    <row r="9" spans="1:22">
      <c r="A9" s="11" t="s">
        <v>11</v>
      </c>
      <c r="B9" s="240">
        <v>3806.2827682374077</v>
      </c>
      <c r="C9" s="240">
        <v>3440.2372250770272</v>
      </c>
      <c r="D9" s="240">
        <v>3149.9192946108078</v>
      </c>
      <c r="E9" s="240">
        <v>2902.8478435947804</v>
      </c>
      <c r="F9" s="240">
        <v>2773.8191777508941</v>
      </c>
      <c r="G9" s="240">
        <v>2674.1194324117591</v>
      </c>
      <c r="H9" s="240" t="s">
        <v>41</v>
      </c>
      <c r="I9" s="240" t="s">
        <v>41</v>
      </c>
      <c r="J9" s="240" t="s">
        <v>41</v>
      </c>
      <c r="K9" s="240">
        <v>2576.9690901673112</v>
      </c>
      <c r="L9" s="240" t="s">
        <v>41</v>
      </c>
      <c r="M9" s="240" t="s">
        <v>41</v>
      </c>
      <c r="N9" s="240" t="s">
        <v>41</v>
      </c>
      <c r="O9" s="240" t="s">
        <v>41</v>
      </c>
      <c r="P9" s="240" t="s">
        <v>41</v>
      </c>
      <c r="Q9" s="240">
        <v>2500.5570074405</v>
      </c>
      <c r="R9" s="240">
        <v>2480.6386862006002</v>
      </c>
      <c r="S9" s="240" t="s">
        <v>41</v>
      </c>
      <c r="T9" s="240" t="s">
        <v>41</v>
      </c>
    </row>
    <row r="10" spans="1:22">
      <c r="A10" s="11" t="s">
        <v>10</v>
      </c>
      <c r="B10" s="240">
        <v>36548.229075623705</v>
      </c>
      <c r="C10" s="240">
        <v>31902.332287687852</v>
      </c>
      <c r="D10" s="240">
        <v>27479.026042207297</v>
      </c>
      <c r="E10" s="240">
        <v>23518.345949844232</v>
      </c>
      <c r="F10" s="240">
        <v>20136.198377763329</v>
      </c>
      <c r="G10" s="240">
        <v>17397.119398392122</v>
      </c>
      <c r="H10" s="240" t="s">
        <v>41</v>
      </c>
      <c r="I10" s="240" t="s">
        <v>41</v>
      </c>
      <c r="J10" s="240" t="s">
        <v>41</v>
      </c>
      <c r="K10" s="240">
        <v>15545.04478864136</v>
      </c>
      <c r="L10" s="240" t="s">
        <v>41</v>
      </c>
      <c r="M10" s="240" t="s">
        <v>41</v>
      </c>
      <c r="N10" s="240" t="s">
        <v>41</v>
      </c>
      <c r="O10" s="240" t="s">
        <v>41</v>
      </c>
      <c r="P10" s="240" t="s">
        <v>41</v>
      </c>
      <c r="Q10" s="240">
        <v>13179.2433409233</v>
      </c>
      <c r="R10" s="240">
        <v>12832.076138914301</v>
      </c>
      <c r="S10" s="240" t="s">
        <v>41</v>
      </c>
      <c r="T10" s="240" t="s">
        <v>41</v>
      </c>
    </row>
    <row r="11" spans="1:22">
      <c r="A11" s="11" t="s">
        <v>9</v>
      </c>
      <c r="B11" s="240">
        <v>2460.6355483169577</v>
      </c>
      <c r="C11" s="240">
        <v>1980.3583786091849</v>
      </c>
      <c r="D11" s="240">
        <v>1653.7844305315248</v>
      </c>
      <c r="E11" s="240">
        <v>1551.2877947386739</v>
      </c>
      <c r="F11" s="240">
        <v>1353.2573508117616</v>
      </c>
      <c r="G11" s="240">
        <v>1176.9202869118735</v>
      </c>
      <c r="H11" s="240" t="s">
        <v>41</v>
      </c>
      <c r="I11" s="240" t="s">
        <v>41</v>
      </c>
      <c r="J11" s="240" t="s">
        <v>41</v>
      </c>
      <c r="K11" s="240">
        <v>1044.1512295851128</v>
      </c>
      <c r="L11" s="240" t="s">
        <v>41</v>
      </c>
      <c r="M11" s="240" t="s">
        <v>41</v>
      </c>
      <c r="N11" s="240" t="s">
        <v>41</v>
      </c>
      <c r="O11" s="240" t="s">
        <v>41</v>
      </c>
      <c r="P11" s="240" t="s">
        <v>41</v>
      </c>
      <c r="Q11" s="240">
        <v>913.40243198209998</v>
      </c>
      <c r="R11" s="240">
        <v>889.58865453680005</v>
      </c>
      <c r="S11" s="240" t="s">
        <v>41</v>
      </c>
      <c r="T11" s="240" t="s">
        <v>41</v>
      </c>
    </row>
    <row r="12" spans="1:22">
      <c r="A12" s="11" t="s">
        <v>8</v>
      </c>
      <c r="B12" s="240">
        <v>2776.6742491552482</v>
      </c>
      <c r="C12" s="240">
        <v>2663.7360083659319</v>
      </c>
      <c r="D12" s="240">
        <v>2536.7908443151819</v>
      </c>
      <c r="E12" s="240">
        <v>2352</v>
      </c>
      <c r="F12" s="240">
        <v>2289</v>
      </c>
      <c r="G12" s="240">
        <v>2123.4304310064144</v>
      </c>
      <c r="H12" s="240">
        <v>2579.3494362860024</v>
      </c>
      <c r="I12" s="240">
        <v>2590.5706209918185</v>
      </c>
      <c r="J12" s="240">
        <v>1948.1308106223526</v>
      </c>
      <c r="K12" s="240">
        <v>2094.9363433088279</v>
      </c>
      <c r="L12" s="240">
        <v>1729.236609115982</v>
      </c>
      <c r="M12" s="286">
        <v>2280.3799428426382</v>
      </c>
      <c r="N12" s="240">
        <v>2241.5143549597501</v>
      </c>
      <c r="O12" s="240">
        <v>2542.0611585671063</v>
      </c>
      <c r="P12" s="240">
        <v>2026.67347956499</v>
      </c>
      <c r="Q12" s="240">
        <v>2286.4624890034574</v>
      </c>
      <c r="R12" s="240">
        <v>3007.5237182025544</v>
      </c>
      <c r="S12" s="240">
        <v>2273.5081892108578</v>
      </c>
      <c r="T12" s="240">
        <v>2129.4338995728858</v>
      </c>
    </row>
    <row r="13" spans="1:22">
      <c r="A13" s="11" t="s">
        <v>6</v>
      </c>
      <c r="B13" s="240">
        <v>7879.4845795815772</v>
      </c>
      <c r="C13" s="240">
        <v>7499.2796055932213</v>
      </c>
      <c r="D13" s="240">
        <v>6989.3234773884233</v>
      </c>
      <c r="E13" s="240">
        <v>5929.7786507631145</v>
      </c>
      <c r="F13" s="240">
        <v>5191.5398707674067</v>
      </c>
      <c r="G13" s="240">
        <v>4523.8452197253728</v>
      </c>
      <c r="H13" s="240" t="s">
        <v>41</v>
      </c>
      <c r="I13" s="240" t="s">
        <v>41</v>
      </c>
      <c r="J13" s="240" t="s">
        <v>41</v>
      </c>
      <c r="K13" s="240">
        <v>4080.3263707832034</v>
      </c>
      <c r="L13" s="240" t="s">
        <v>41</v>
      </c>
      <c r="M13" s="240" t="s">
        <v>41</v>
      </c>
      <c r="N13" s="240" t="s">
        <v>41</v>
      </c>
      <c r="O13" s="240" t="s">
        <v>41</v>
      </c>
      <c r="P13" s="240" t="s">
        <v>41</v>
      </c>
      <c r="Q13" s="240">
        <v>3500.9925994670998</v>
      </c>
      <c r="R13" s="240">
        <v>3400.4606183265</v>
      </c>
      <c r="S13" s="240" t="s">
        <v>41</v>
      </c>
      <c r="T13" s="240" t="s">
        <v>41</v>
      </c>
    </row>
    <row r="14" spans="1:22">
      <c r="A14" s="11" t="s">
        <v>18</v>
      </c>
      <c r="B14" s="240">
        <v>5829.1491524076464</v>
      </c>
      <c r="C14" s="240">
        <v>4939.118944568012</v>
      </c>
      <c r="D14" s="240">
        <v>4069.5281527447182</v>
      </c>
      <c r="E14" s="240">
        <v>3504.0435866616531</v>
      </c>
      <c r="F14" s="240">
        <v>3145.580637929881</v>
      </c>
      <c r="G14" s="240">
        <v>2960.5421252463116</v>
      </c>
      <c r="H14" s="240" t="s">
        <v>41</v>
      </c>
      <c r="I14" s="240" t="s">
        <v>41</v>
      </c>
      <c r="J14" s="240" t="s">
        <v>41</v>
      </c>
      <c r="K14" s="240">
        <v>2777.75523106324</v>
      </c>
      <c r="L14" s="240" t="s">
        <v>41</v>
      </c>
      <c r="M14" s="240" t="s">
        <v>41</v>
      </c>
      <c r="N14" s="240" t="s">
        <v>41</v>
      </c>
      <c r="O14" s="240" t="s">
        <v>41</v>
      </c>
      <c r="P14" s="240" t="s">
        <v>41</v>
      </c>
      <c r="Q14" s="240">
        <v>2563.8539052780998</v>
      </c>
      <c r="R14" s="240">
        <v>2516.0305044192</v>
      </c>
      <c r="S14" s="240" t="s">
        <v>41</v>
      </c>
      <c r="T14" s="240" t="s">
        <v>41</v>
      </c>
    </row>
    <row r="15" spans="1:22">
      <c r="A15" s="11" t="s">
        <v>4</v>
      </c>
      <c r="B15" s="240" t="s">
        <v>41</v>
      </c>
      <c r="C15" s="240" t="s">
        <v>41</v>
      </c>
      <c r="D15" s="240" t="s">
        <v>41</v>
      </c>
      <c r="E15" s="240" t="s">
        <v>41</v>
      </c>
      <c r="F15" s="240">
        <v>32.1</v>
      </c>
      <c r="G15" s="240">
        <v>32.6</v>
      </c>
      <c r="H15" s="240" t="s">
        <v>41</v>
      </c>
      <c r="I15" s="240" t="s">
        <v>41</v>
      </c>
      <c r="J15" s="240" t="s">
        <v>41</v>
      </c>
      <c r="K15" s="240">
        <v>33.54</v>
      </c>
      <c r="L15" s="240">
        <v>37.71</v>
      </c>
      <c r="M15" s="240">
        <v>39.53</v>
      </c>
      <c r="N15" s="240" t="s">
        <v>41</v>
      </c>
      <c r="O15" s="240" t="s">
        <v>41</v>
      </c>
      <c r="P15" s="240" t="s">
        <v>41</v>
      </c>
      <c r="Q15" s="240" t="s">
        <v>41</v>
      </c>
      <c r="R15" s="240" t="s">
        <v>41</v>
      </c>
      <c r="S15" s="240" t="s">
        <v>41</v>
      </c>
      <c r="T15" s="240" t="s">
        <v>41</v>
      </c>
    </row>
    <row r="16" spans="1:22">
      <c r="A16" s="11" t="s">
        <v>3</v>
      </c>
      <c r="B16" s="240">
        <v>1546.3292002589933</v>
      </c>
      <c r="C16" s="240">
        <v>1360.3343296013863</v>
      </c>
      <c r="D16" s="240">
        <v>1221.0165700826369</v>
      </c>
      <c r="E16" s="240">
        <v>1094.6569661007647</v>
      </c>
      <c r="F16" s="240">
        <v>983.89547586412141</v>
      </c>
      <c r="G16" s="240">
        <v>928.35729952631812</v>
      </c>
      <c r="H16" s="240" t="s">
        <v>41</v>
      </c>
      <c r="I16" s="240" t="s">
        <v>41</v>
      </c>
      <c r="J16" s="240" t="s">
        <v>41</v>
      </c>
      <c r="K16" s="240">
        <v>885.60727464699903</v>
      </c>
      <c r="L16" s="240" t="s">
        <v>41</v>
      </c>
      <c r="M16" s="240" t="s">
        <v>41</v>
      </c>
      <c r="N16" s="240" t="s">
        <v>41</v>
      </c>
      <c r="O16" s="240" t="s">
        <v>41</v>
      </c>
      <c r="P16" s="240" t="s">
        <v>41</v>
      </c>
      <c r="Q16" s="240">
        <v>785.83041120190001</v>
      </c>
      <c r="R16" s="240">
        <v>775.18685031170003</v>
      </c>
      <c r="S16" s="240" t="s">
        <v>41</v>
      </c>
      <c r="T16" s="240" t="s">
        <v>41</v>
      </c>
    </row>
    <row r="17" spans="1:20">
      <c r="A17" s="96" t="s">
        <v>30</v>
      </c>
      <c r="B17" s="240">
        <v>4221.5228007713122</v>
      </c>
      <c r="C17" s="240">
        <v>3617.8083515124617</v>
      </c>
      <c r="D17" s="240">
        <v>3084.1421159469278</v>
      </c>
      <c r="E17" s="240">
        <v>2659.4027823495057</v>
      </c>
      <c r="F17" s="240">
        <v>2345.9429723047188</v>
      </c>
      <c r="G17" s="240">
        <v>2042.8168079951374</v>
      </c>
      <c r="H17" s="240" t="s">
        <v>41</v>
      </c>
      <c r="I17" s="240" t="s">
        <v>41</v>
      </c>
      <c r="J17" s="240" t="s">
        <v>41</v>
      </c>
      <c r="K17" s="240">
        <v>1812.1176175649596</v>
      </c>
      <c r="L17" s="240" t="s">
        <v>41</v>
      </c>
      <c r="M17" s="240" t="s">
        <v>41</v>
      </c>
      <c r="N17" s="240" t="s">
        <v>41</v>
      </c>
      <c r="O17" s="240" t="s">
        <v>41</v>
      </c>
      <c r="P17" s="240" t="s">
        <v>41</v>
      </c>
      <c r="Q17" s="240">
        <v>1536.7632461994001</v>
      </c>
      <c r="R17" s="240">
        <v>1491.6510691461999</v>
      </c>
      <c r="S17" s="240" t="s">
        <v>41</v>
      </c>
      <c r="T17" s="240" t="s">
        <v>41</v>
      </c>
    </row>
    <row r="18" spans="1:20">
      <c r="A18" s="11" t="s">
        <v>1</v>
      </c>
      <c r="B18" s="240">
        <v>12862.144751410986</v>
      </c>
      <c r="C18" s="240">
        <v>11071.356688466105</v>
      </c>
      <c r="D18" s="240">
        <v>9745.4517174839712</v>
      </c>
      <c r="E18" s="240">
        <v>8605.0680417322201</v>
      </c>
      <c r="F18" s="240">
        <v>7547.9347975134733</v>
      </c>
      <c r="G18" s="240">
        <v>6622.8337470539955</v>
      </c>
      <c r="H18" s="240" t="s">
        <v>41</v>
      </c>
      <c r="I18" s="240" t="s">
        <v>41</v>
      </c>
      <c r="J18" s="240" t="s">
        <v>41</v>
      </c>
      <c r="K18" s="240">
        <v>5882.4409577494052</v>
      </c>
      <c r="L18" s="240" t="s">
        <v>41</v>
      </c>
      <c r="M18" s="240" t="s">
        <v>41</v>
      </c>
      <c r="N18" s="240" t="s">
        <v>41</v>
      </c>
      <c r="O18" s="240" t="s">
        <v>41</v>
      </c>
      <c r="P18" s="240" t="s">
        <v>41</v>
      </c>
      <c r="Q18" s="240">
        <v>4758.6275192616004</v>
      </c>
      <c r="R18" s="240">
        <v>4622.0233766035999</v>
      </c>
      <c r="S18" s="240" t="s">
        <v>41</v>
      </c>
      <c r="T18" s="240" t="s">
        <v>41</v>
      </c>
    </row>
    <row r="19" spans="1:20">
      <c r="A19" s="11" t="s">
        <v>23</v>
      </c>
      <c r="B19" s="240">
        <v>1556.4723987677207</v>
      </c>
      <c r="C19" s="240">
        <v>1286.842964852603</v>
      </c>
      <c r="D19" s="240">
        <v>1116.4467633834965</v>
      </c>
      <c r="E19" s="240">
        <v>1017.7810331274443</v>
      </c>
      <c r="F19" s="240">
        <v>969.86596389092506</v>
      </c>
      <c r="G19" s="240">
        <v>962.31130535252294</v>
      </c>
      <c r="H19" s="240" t="s">
        <v>41</v>
      </c>
      <c r="I19" s="240" t="s">
        <v>41</v>
      </c>
      <c r="J19" s="240" t="s">
        <v>41</v>
      </c>
      <c r="K19" s="240">
        <v>917.75136244157193</v>
      </c>
      <c r="L19" s="240">
        <v>875.25477314725526</v>
      </c>
      <c r="M19" s="240">
        <v>834.72599362752203</v>
      </c>
      <c r="N19" s="240">
        <v>875.91070973878311</v>
      </c>
      <c r="O19" s="240">
        <v>919.12744696130017</v>
      </c>
      <c r="P19" s="240" t="s">
        <v>41</v>
      </c>
      <c r="Q19" s="240">
        <v>861.16097283090005</v>
      </c>
      <c r="R19" s="240">
        <v>849.10091571309999</v>
      </c>
      <c r="S19" s="240" t="s">
        <v>41</v>
      </c>
      <c r="T19" s="240" t="s">
        <v>41</v>
      </c>
    </row>
    <row r="20" spans="1:20">
      <c r="N20" s="25"/>
      <c r="O20" s="25"/>
      <c r="P20" s="25"/>
      <c r="Q20" s="25"/>
      <c r="R20" s="25"/>
      <c r="S20" s="25"/>
      <c r="T20" s="25"/>
    </row>
    <row r="21" spans="1:20" ht="13.75" customHeight="1">
      <c r="A21" s="62" t="s">
        <v>20</v>
      </c>
      <c r="C21" s="19"/>
      <c r="D21" s="19"/>
      <c r="E21" s="19"/>
      <c r="F21" s="19"/>
      <c r="G21" s="19"/>
      <c r="H21" s="19"/>
      <c r="I21" s="19"/>
      <c r="J21" s="19"/>
    </row>
    <row r="22" spans="1:20">
      <c r="A22" s="27"/>
      <c r="C22" s="19"/>
      <c r="D22" s="19"/>
      <c r="E22" s="19"/>
      <c r="F22" s="19"/>
      <c r="G22" s="19"/>
      <c r="H22" s="19"/>
      <c r="I22" s="19"/>
      <c r="J22" s="19"/>
    </row>
    <row r="23" spans="1:20">
      <c r="A23" s="19" t="s">
        <v>211</v>
      </c>
      <c r="C23" s="122"/>
      <c r="D23" s="122"/>
      <c r="E23" s="122"/>
      <c r="F23" s="122"/>
      <c r="G23" s="122"/>
      <c r="H23" s="208"/>
      <c r="I23" s="208"/>
      <c r="J23" s="208"/>
    </row>
    <row r="24" spans="1:20">
      <c r="A24" s="19"/>
    </row>
    <row r="25" spans="1:20">
      <c r="A25" s="35" t="s">
        <v>576</v>
      </c>
    </row>
    <row r="26" spans="1:20">
      <c r="A26" s="19"/>
    </row>
    <row r="27" spans="1:20">
      <c r="A27" s="35" t="s">
        <v>42</v>
      </c>
    </row>
    <row r="28" spans="1:20">
      <c r="A28" s="27"/>
    </row>
    <row r="29" spans="1:20" ht="13.75" customHeight="1">
      <c r="A29" s="27" t="s">
        <v>145</v>
      </c>
      <c r="C29" s="19"/>
      <c r="D29" s="19"/>
      <c r="E29" s="19"/>
      <c r="F29" s="19"/>
      <c r="G29" s="19"/>
      <c r="H29" s="19"/>
      <c r="I29" s="19"/>
      <c r="J29" s="19"/>
      <c r="K29" s="19"/>
      <c r="L29" s="19"/>
      <c r="M29" s="19"/>
    </row>
    <row r="30" spans="1:20">
      <c r="B30" s="19"/>
      <c r="C30" s="19"/>
      <c r="D30" s="19"/>
      <c r="E30" s="19"/>
      <c r="F30" s="19"/>
      <c r="G30" s="19"/>
      <c r="H30" s="19"/>
      <c r="I30" s="19"/>
      <c r="J30" s="19"/>
      <c r="K30" s="19"/>
      <c r="L30" s="19"/>
      <c r="M30" s="19"/>
    </row>
    <row r="31" spans="1:20">
      <c r="A31" s="19" t="s">
        <v>195</v>
      </c>
      <c r="B31" s="19"/>
      <c r="C31" s="19"/>
      <c r="D31" s="19"/>
      <c r="E31" s="19"/>
      <c r="F31" s="19"/>
      <c r="G31" s="19"/>
      <c r="H31" s="19"/>
      <c r="I31" s="19"/>
      <c r="J31" s="19"/>
      <c r="K31" s="19"/>
      <c r="L31" s="19"/>
      <c r="M31" s="19"/>
    </row>
  </sheetData>
  <conditionalFormatting sqref="N13">
    <cfRule type="expression" dxfId="61" priority="9" stopIfTrue="1">
      <formula>ISNA(ACTIVECELL)</formula>
    </cfRule>
  </conditionalFormatting>
  <conditionalFormatting sqref="N14">
    <cfRule type="expression" dxfId="60" priority="8" stopIfTrue="1">
      <formula>ISNA(ACTIVECELL)</formula>
    </cfRule>
  </conditionalFormatting>
  <conditionalFormatting sqref="N16">
    <cfRule type="expression" dxfId="59" priority="7" stopIfTrue="1">
      <formula>ISNA(ACTIVECELL)</formula>
    </cfRule>
  </conditionalFormatting>
  <conditionalFormatting sqref="N8">
    <cfRule type="expression" dxfId="58" priority="6" stopIfTrue="1">
      <formula>ISNA(ACTIVECELL)</formula>
    </cfRule>
  </conditionalFormatting>
  <conditionalFormatting sqref="N18">
    <cfRule type="expression" dxfId="57" priority="5" stopIfTrue="1">
      <formula>ISNA(ACTIVECELL)</formula>
    </cfRule>
  </conditionalFormatting>
  <conditionalFormatting sqref="O16 Q16:R16">
    <cfRule type="expression" dxfId="56" priority="2" stopIfTrue="1">
      <formula>ISNA(ACTIVECELL)</formula>
    </cfRule>
  </conditionalFormatting>
  <conditionalFormatting sqref="O14 Q14:R14">
    <cfRule type="expression" dxfId="55" priority="1" stopIfTrue="1">
      <formula>ISNA(ACTIVECELL)</formula>
    </cfRule>
  </conditionalFormatting>
  <hyperlinks>
    <hyperlink ref="V3" location="Content!A1" display="Back to content page"/>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topLeftCell="A13" workbookViewId="0">
      <selection activeCell="P25" sqref="P25"/>
    </sheetView>
  </sheetViews>
  <sheetFormatPr defaultColWidth="9.1796875" defaultRowHeight="14"/>
  <cols>
    <col min="1" max="1" width="33.81640625" style="49" customWidth="1"/>
    <col min="2" max="12" width="6.26953125" style="49" customWidth="1"/>
    <col min="13" max="18" width="7.26953125" style="49" customWidth="1"/>
    <col min="19" max="19" width="6.26953125" style="49" customWidth="1"/>
    <col min="20" max="16384" width="9.1796875" style="49"/>
  </cols>
  <sheetData>
    <row r="1" spans="1:21" s="53" customFormat="1">
      <c r="A1" s="28" t="s">
        <v>564</v>
      </c>
      <c r="B1" s="28"/>
      <c r="C1" s="28"/>
      <c r="M1" s="49"/>
      <c r="N1" s="49"/>
      <c r="O1" s="49"/>
      <c r="P1" s="49"/>
      <c r="Q1" s="49"/>
      <c r="R1" s="49"/>
      <c r="S1" s="49"/>
      <c r="U1" s="216"/>
    </row>
    <row r="3" spans="1:21" ht="15" customHeight="1">
      <c r="A3" s="329" t="s">
        <v>26</v>
      </c>
      <c r="B3" s="317" t="s">
        <v>196</v>
      </c>
      <c r="C3" s="317"/>
      <c r="D3" s="317"/>
      <c r="E3" s="317"/>
      <c r="F3" s="317"/>
      <c r="G3" s="317"/>
      <c r="H3" s="317"/>
      <c r="I3" s="317"/>
      <c r="J3" s="317"/>
      <c r="K3" s="317"/>
      <c r="L3" s="317"/>
      <c r="M3" s="317"/>
      <c r="N3" s="317"/>
      <c r="O3" s="317"/>
      <c r="P3" s="317"/>
      <c r="Q3" s="317"/>
      <c r="R3" s="317"/>
      <c r="S3" s="317"/>
    </row>
    <row r="4" spans="1:21" s="27" customFormat="1" ht="14.5">
      <c r="A4" s="329"/>
      <c r="B4" s="104">
        <v>1987</v>
      </c>
      <c r="C4" s="104">
        <v>1992</v>
      </c>
      <c r="D4" s="104">
        <v>1997</v>
      </c>
      <c r="E4" s="104">
        <v>2002</v>
      </c>
      <c r="F4" s="104">
        <v>2007</v>
      </c>
      <c r="G4" s="104">
        <v>2008</v>
      </c>
      <c r="H4" s="104">
        <v>2009</v>
      </c>
      <c r="I4" s="104">
        <v>2010</v>
      </c>
      <c r="J4" s="104">
        <v>2011</v>
      </c>
      <c r="K4" s="12">
        <v>2012</v>
      </c>
      <c r="L4" s="12">
        <v>2013</v>
      </c>
      <c r="M4" s="12">
        <v>2014</v>
      </c>
      <c r="N4" s="12">
        <v>2015</v>
      </c>
      <c r="O4" s="12">
        <v>2016</v>
      </c>
      <c r="P4" s="12">
        <v>2017</v>
      </c>
      <c r="Q4" s="12">
        <v>2018</v>
      </c>
      <c r="R4" s="12">
        <v>2019</v>
      </c>
      <c r="S4" s="12">
        <v>2020</v>
      </c>
      <c r="U4" s="46" t="s">
        <v>521</v>
      </c>
    </row>
    <row r="5" spans="1:21">
      <c r="A5" s="105" t="s">
        <v>14</v>
      </c>
      <c r="B5" s="241">
        <v>0.48</v>
      </c>
      <c r="C5" s="241" t="s">
        <v>41</v>
      </c>
      <c r="D5" s="241">
        <v>0.48</v>
      </c>
      <c r="E5" s="241">
        <v>0.64049999999999996</v>
      </c>
      <c r="F5" s="241">
        <v>0.64049999999999996</v>
      </c>
      <c r="G5" s="241" t="s">
        <v>41</v>
      </c>
      <c r="H5" s="241" t="s">
        <v>41</v>
      </c>
      <c r="I5" s="241" t="s">
        <v>41</v>
      </c>
      <c r="J5" s="241">
        <v>0.64049999999999996</v>
      </c>
      <c r="K5" s="241">
        <v>1.28</v>
      </c>
      <c r="L5" s="241">
        <v>1.24</v>
      </c>
      <c r="M5" s="241">
        <v>1.6</v>
      </c>
      <c r="N5" s="241">
        <v>1.49</v>
      </c>
      <c r="O5" s="241" t="s">
        <v>41</v>
      </c>
      <c r="P5" s="241">
        <v>0.70579999999999998</v>
      </c>
      <c r="Q5" s="241">
        <v>0.70579999999999998</v>
      </c>
      <c r="R5" s="241" t="s">
        <v>41</v>
      </c>
      <c r="S5" s="241" t="s">
        <v>41</v>
      </c>
    </row>
    <row r="6" spans="1:21">
      <c r="A6" s="105" t="s">
        <v>13</v>
      </c>
      <c r="B6" s="241">
        <v>0.09</v>
      </c>
      <c r="C6" s="241">
        <v>0.113</v>
      </c>
      <c r="D6" s="241">
        <v>0.1434</v>
      </c>
      <c r="E6" s="241">
        <v>0.19400000000000001</v>
      </c>
      <c r="F6" s="241">
        <v>0.19400000000000001</v>
      </c>
      <c r="G6" s="241" t="s">
        <v>41</v>
      </c>
      <c r="H6" s="241" t="s">
        <v>41</v>
      </c>
      <c r="I6" s="241" t="s">
        <v>41</v>
      </c>
      <c r="J6" s="241">
        <v>0.19400000000000001</v>
      </c>
      <c r="K6" s="241" t="s">
        <v>41</v>
      </c>
      <c r="L6" s="241" t="s">
        <v>41</v>
      </c>
      <c r="M6" s="241">
        <v>0.19400000000000001</v>
      </c>
      <c r="N6" s="241" t="s">
        <v>7</v>
      </c>
      <c r="O6" s="241" t="s">
        <v>41</v>
      </c>
      <c r="P6" s="241">
        <v>0.01</v>
      </c>
      <c r="Q6" s="241">
        <v>0.01</v>
      </c>
      <c r="R6" s="241" t="s">
        <v>41</v>
      </c>
      <c r="S6" s="241" t="s">
        <v>41</v>
      </c>
    </row>
    <row r="7" spans="1:21">
      <c r="A7" s="105" t="s">
        <v>497</v>
      </c>
      <c r="B7" s="241"/>
      <c r="C7" s="241"/>
      <c r="D7" s="241"/>
      <c r="E7" s="241"/>
      <c r="F7" s="241">
        <v>0.01</v>
      </c>
      <c r="G7" s="241" t="s">
        <v>41</v>
      </c>
      <c r="H7" s="241" t="s">
        <v>41</v>
      </c>
      <c r="I7" s="241" t="s">
        <v>41</v>
      </c>
      <c r="J7" s="241" t="s">
        <v>41</v>
      </c>
      <c r="K7" s="241">
        <v>0.01</v>
      </c>
      <c r="L7" s="241" t="s">
        <v>41</v>
      </c>
      <c r="M7" s="241" t="s">
        <v>41</v>
      </c>
      <c r="N7" s="241" t="s">
        <v>41</v>
      </c>
      <c r="O7" s="241" t="s">
        <v>41</v>
      </c>
      <c r="P7" s="241">
        <v>0.01</v>
      </c>
      <c r="Q7" s="241">
        <v>0.01</v>
      </c>
      <c r="R7" s="241" t="s">
        <v>41</v>
      </c>
      <c r="S7" s="241" t="s">
        <v>41</v>
      </c>
    </row>
    <row r="8" spans="1:21">
      <c r="A8" s="13" t="s">
        <v>37</v>
      </c>
      <c r="B8" s="241" t="s">
        <v>41</v>
      </c>
      <c r="C8" s="241" t="s">
        <v>41</v>
      </c>
      <c r="D8" s="241" t="s">
        <v>41</v>
      </c>
      <c r="E8" s="241">
        <v>0.62219999999999998</v>
      </c>
      <c r="F8" s="241">
        <v>0.62219999999999998</v>
      </c>
      <c r="G8" s="241" t="s">
        <v>41</v>
      </c>
      <c r="H8" s="241" t="s">
        <v>41</v>
      </c>
      <c r="I8" s="241" t="s">
        <v>41</v>
      </c>
      <c r="J8" s="241">
        <v>0.62219999999999998</v>
      </c>
      <c r="K8" s="241" t="s">
        <v>41</v>
      </c>
      <c r="L8" s="241" t="s">
        <v>41</v>
      </c>
      <c r="M8" s="241">
        <v>0.68359999999999999</v>
      </c>
      <c r="N8" s="241" t="s">
        <v>41</v>
      </c>
      <c r="O8" s="241" t="s">
        <v>41</v>
      </c>
      <c r="P8" s="241">
        <v>0.68359999999999999</v>
      </c>
      <c r="Q8" s="241">
        <v>0.68359999999999999</v>
      </c>
      <c r="R8" s="241" t="s">
        <v>41</v>
      </c>
      <c r="S8" s="241" t="s">
        <v>41</v>
      </c>
    </row>
    <row r="9" spans="1:21">
      <c r="A9" s="105" t="s">
        <v>496</v>
      </c>
      <c r="B9" s="241" t="s">
        <v>41</v>
      </c>
      <c r="C9" s="241" t="s">
        <v>41</v>
      </c>
      <c r="D9" s="241">
        <v>0.65700000000000003</v>
      </c>
      <c r="E9" s="241">
        <v>1.042</v>
      </c>
      <c r="F9" s="241">
        <v>1.042</v>
      </c>
      <c r="G9" s="241" t="s">
        <v>41</v>
      </c>
      <c r="H9" s="241" t="s">
        <v>41</v>
      </c>
      <c r="I9" s="241" t="s">
        <v>41</v>
      </c>
      <c r="J9" s="241">
        <v>1.042</v>
      </c>
      <c r="K9" s="241" t="s">
        <v>41</v>
      </c>
      <c r="L9" s="241" t="s">
        <v>41</v>
      </c>
      <c r="M9" s="241">
        <v>1.042</v>
      </c>
      <c r="N9" s="241" t="s">
        <v>41</v>
      </c>
      <c r="O9" s="241" t="s">
        <v>41</v>
      </c>
      <c r="P9" s="241">
        <v>1.0680000000000001</v>
      </c>
      <c r="Q9" s="241">
        <v>1.0680000000000001</v>
      </c>
      <c r="R9" s="241" t="s">
        <v>41</v>
      </c>
      <c r="S9" s="241" t="s">
        <v>41</v>
      </c>
      <c r="T9" s="82"/>
      <c r="U9" s="82"/>
    </row>
    <row r="10" spans="1:21">
      <c r="A10" s="105" t="s">
        <v>11</v>
      </c>
      <c r="B10" s="241">
        <v>0.05</v>
      </c>
      <c r="C10" s="241" t="s">
        <v>41</v>
      </c>
      <c r="D10" s="241">
        <v>0.05</v>
      </c>
      <c r="E10" s="241">
        <v>0.05</v>
      </c>
      <c r="F10" s="241">
        <v>0.05</v>
      </c>
      <c r="G10" s="241" t="s">
        <v>41</v>
      </c>
      <c r="H10" s="241" t="s">
        <v>41</v>
      </c>
      <c r="I10" s="241" t="s">
        <v>41</v>
      </c>
      <c r="J10" s="241">
        <v>0.05</v>
      </c>
      <c r="K10" s="241" t="s">
        <v>7</v>
      </c>
      <c r="L10" s="241" t="s">
        <v>7</v>
      </c>
      <c r="M10" s="241">
        <v>4.3799999999999999E-2</v>
      </c>
      <c r="N10" s="241" t="s">
        <v>41</v>
      </c>
      <c r="O10" s="241" t="s">
        <v>41</v>
      </c>
      <c r="P10" s="241">
        <v>4.3799999999999999E-2</v>
      </c>
      <c r="Q10" s="241">
        <v>4.3799999999999999E-2</v>
      </c>
      <c r="R10" s="241" t="s">
        <v>41</v>
      </c>
      <c r="S10" s="241" t="s">
        <v>41</v>
      </c>
    </row>
    <row r="11" spans="1:21">
      <c r="A11" s="105" t="s">
        <v>10</v>
      </c>
      <c r="B11" s="241">
        <v>16.3</v>
      </c>
      <c r="C11" s="241" t="s">
        <v>41</v>
      </c>
      <c r="D11" s="241">
        <v>16.3</v>
      </c>
      <c r="E11" s="241">
        <v>14.68</v>
      </c>
      <c r="F11" s="241">
        <v>14.68</v>
      </c>
      <c r="G11" s="241" t="s">
        <v>41</v>
      </c>
      <c r="H11" s="241" t="s">
        <v>41</v>
      </c>
      <c r="I11" s="241" t="s">
        <v>41</v>
      </c>
      <c r="J11" s="241">
        <v>14.68</v>
      </c>
      <c r="K11" s="241" t="s">
        <v>41</v>
      </c>
      <c r="L11" s="241" t="s">
        <v>41</v>
      </c>
      <c r="M11" s="241">
        <v>16.5</v>
      </c>
      <c r="N11" s="241" t="s">
        <v>41</v>
      </c>
      <c r="O11" s="241" t="s">
        <v>41</v>
      </c>
      <c r="P11" s="241">
        <v>13.556900000000001</v>
      </c>
      <c r="Q11" s="241">
        <v>13.556900000000001</v>
      </c>
      <c r="R11" s="241" t="s">
        <v>41</v>
      </c>
      <c r="S11" s="241" t="s">
        <v>41</v>
      </c>
    </row>
    <row r="12" spans="1:21">
      <c r="A12" s="105" t="s">
        <v>9</v>
      </c>
      <c r="B12" s="241" t="s">
        <v>41</v>
      </c>
      <c r="C12" s="241" t="s">
        <v>41</v>
      </c>
      <c r="D12" s="241">
        <v>0.93600000000000005</v>
      </c>
      <c r="E12" s="241">
        <v>0.96950000000000003</v>
      </c>
      <c r="F12" s="241">
        <v>0.96950000000000003</v>
      </c>
      <c r="G12" s="241" t="s">
        <v>41</v>
      </c>
      <c r="H12" s="241" t="s">
        <v>41</v>
      </c>
      <c r="I12" s="241" t="s">
        <v>41</v>
      </c>
      <c r="J12" s="241">
        <v>0.96950000000000003</v>
      </c>
      <c r="K12" s="241" t="s">
        <v>41</v>
      </c>
      <c r="L12" s="241" t="s">
        <v>41</v>
      </c>
      <c r="M12" s="241">
        <v>1.357</v>
      </c>
      <c r="N12" s="241" t="s">
        <v>41</v>
      </c>
      <c r="O12" s="241" t="s">
        <v>41</v>
      </c>
      <c r="P12" s="241">
        <v>1.3568</v>
      </c>
      <c r="Q12" s="241">
        <v>1.3568</v>
      </c>
      <c r="R12" s="241" t="s">
        <v>41</v>
      </c>
      <c r="S12" s="241" t="s">
        <v>41</v>
      </c>
    </row>
    <row r="13" spans="1:21" ht="16">
      <c r="A13" s="105" t="s">
        <v>8</v>
      </c>
      <c r="B13" s="241" t="s">
        <v>41</v>
      </c>
      <c r="C13" s="241">
        <v>0.63</v>
      </c>
      <c r="D13" s="241">
        <v>0.62</v>
      </c>
      <c r="E13" s="241">
        <v>0.72599999999999998</v>
      </c>
      <c r="F13" s="241">
        <v>0.63</v>
      </c>
      <c r="G13" s="241">
        <v>0.61599999999999999</v>
      </c>
      <c r="H13" s="241">
        <v>0.63200000000000001</v>
      </c>
      <c r="I13" s="241">
        <v>0.63700000000000001</v>
      </c>
      <c r="J13" s="241">
        <v>0.57099999999999995</v>
      </c>
      <c r="K13" s="241">
        <v>0.58199999999999996</v>
      </c>
      <c r="L13" s="241">
        <v>0.60799999999999998</v>
      </c>
      <c r="M13" s="241">
        <v>0.62</v>
      </c>
      <c r="N13" s="241">
        <v>0.61199999999999999</v>
      </c>
      <c r="O13" s="241">
        <v>0.62</v>
      </c>
      <c r="P13" s="241">
        <v>0.61499999999999999</v>
      </c>
      <c r="Q13" s="241">
        <v>0.59099999999999997</v>
      </c>
      <c r="R13" s="241">
        <v>0.59499999999999997</v>
      </c>
      <c r="S13" s="241" t="s">
        <v>597</v>
      </c>
    </row>
    <row r="14" spans="1:21">
      <c r="A14" s="105" t="s">
        <v>6</v>
      </c>
      <c r="B14" s="241" t="s">
        <v>41</v>
      </c>
      <c r="C14" s="241">
        <v>0.60499999999999998</v>
      </c>
      <c r="D14" s="241">
        <v>0.60499999999999998</v>
      </c>
      <c r="E14" s="241">
        <v>0.74419999999999997</v>
      </c>
      <c r="F14" s="241">
        <v>0.74419999999999997</v>
      </c>
      <c r="G14" s="241" t="s">
        <v>41</v>
      </c>
      <c r="H14" s="241" t="s">
        <v>41</v>
      </c>
      <c r="I14" s="241" t="s">
        <v>41</v>
      </c>
      <c r="J14" s="241">
        <v>0.74419999999999997</v>
      </c>
      <c r="K14" s="241" t="s">
        <v>41</v>
      </c>
      <c r="L14" s="241" t="s">
        <v>41</v>
      </c>
      <c r="M14" s="241">
        <v>0.88419999999999999</v>
      </c>
      <c r="N14" s="241" t="s">
        <v>41</v>
      </c>
      <c r="O14" s="241" t="s">
        <v>41</v>
      </c>
      <c r="P14" s="241">
        <v>1.4730000000000001</v>
      </c>
      <c r="Q14" s="241">
        <v>1.4730000000000001</v>
      </c>
      <c r="R14" s="241" t="s">
        <v>41</v>
      </c>
      <c r="S14" s="241" t="s">
        <v>41</v>
      </c>
    </row>
    <row r="15" spans="1:21">
      <c r="A15" s="105" t="s">
        <v>18</v>
      </c>
      <c r="B15" s="241">
        <v>0.14000000000000001</v>
      </c>
      <c r="C15" s="241">
        <v>0.249</v>
      </c>
      <c r="D15" s="241">
        <v>0.27300000000000002</v>
      </c>
      <c r="E15" s="241">
        <v>0.3</v>
      </c>
      <c r="F15" s="241">
        <v>0.3</v>
      </c>
      <c r="G15" s="241" t="s">
        <v>41</v>
      </c>
      <c r="H15" s="241" t="s">
        <v>41</v>
      </c>
      <c r="I15" s="241" t="s">
        <v>41</v>
      </c>
      <c r="J15" s="241">
        <v>0.3</v>
      </c>
      <c r="K15" s="241" t="s">
        <v>41</v>
      </c>
      <c r="L15" s="241" t="s">
        <v>41</v>
      </c>
      <c r="M15" s="241">
        <v>0.28799999999999998</v>
      </c>
      <c r="N15" s="241" t="s">
        <v>41</v>
      </c>
      <c r="O15" s="241" t="s">
        <v>41</v>
      </c>
      <c r="P15" s="241">
        <v>0.28799999999999998</v>
      </c>
      <c r="Q15" s="241">
        <v>0.28799999999999998</v>
      </c>
      <c r="R15" s="241" t="s">
        <v>41</v>
      </c>
      <c r="S15" s="241" t="s">
        <v>41</v>
      </c>
    </row>
    <row r="16" spans="1:21">
      <c r="A16" s="105" t="s">
        <v>4</v>
      </c>
      <c r="B16" s="241" t="s">
        <v>41</v>
      </c>
      <c r="C16" s="241">
        <v>1.1900000000000001E-2</v>
      </c>
      <c r="D16" s="241">
        <v>1.1900000000000001E-2</v>
      </c>
      <c r="E16" s="241">
        <v>1.1900000000000001E-2</v>
      </c>
      <c r="F16" s="241">
        <v>1.37E-2</v>
      </c>
      <c r="G16" s="241" t="s">
        <v>41</v>
      </c>
      <c r="H16" s="241" t="s">
        <v>41</v>
      </c>
      <c r="I16" s="241" t="s">
        <v>41</v>
      </c>
      <c r="J16" s="241">
        <v>1.37E-2</v>
      </c>
      <c r="K16" s="241">
        <v>1.2E-2</v>
      </c>
      <c r="L16" s="241">
        <v>1.2999999999999999E-2</v>
      </c>
      <c r="M16" s="241">
        <v>1.37E-2</v>
      </c>
      <c r="N16" s="241" t="s">
        <v>41</v>
      </c>
      <c r="O16" s="241" t="s">
        <v>41</v>
      </c>
      <c r="P16" s="241">
        <v>1.37E-2</v>
      </c>
      <c r="Q16" s="241">
        <v>1.37E-2</v>
      </c>
      <c r="R16" s="241" t="s">
        <v>41</v>
      </c>
      <c r="S16" s="241" t="s">
        <v>41</v>
      </c>
    </row>
    <row r="17" spans="1:35">
      <c r="A17" s="105" t="s">
        <v>3</v>
      </c>
      <c r="B17" s="241" t="s">
        <v>41</v>
      </c>
      <c r="C17" s="241">
        <v>13.31</v>
      </c>
      <c r="D17" s="241">
        <v>12.9</v>
      </c>
      <c r="E17" s="241">
        <v>12.5</v>
      </c>
      <c r="F17" s="241">
        <v>12.5</v>
      </c>
      <c r="G17" s="241" t="s">
        <v>41</v>
      </c>
      <c r="H17" s="241" t="s">
        <v>41</v>
      </c>
      <c r="I17" s="241" t="s">
        <v>41</v>
      </c>
      <c r="J17" s="241">
        <v>12.5</v>
      </c>
      <c r="K17" s="241" t="s">
        <v>41</v>
      </c>
      <c r="L17" s="241" t="s">
        <v>41</v>
      </c>
      <c r="M17" s="241">
        <v>12.5</v>
      </c>
      <c r="N17" s="241" t="s">
        <v>41</v>
      </c>
      <c r="O17" s="241" t="s">
        <v>41</v>
      </c>
      <c r="P17" s="241">
        <v>19.38</v>
      </c>
      <c r="Q17" s="241">
        <v>19.850000000000001</v>
      </c>
      <c r="R17" s="241" t="s">
        <v>41</v>
      </c>
      <c r="S17" s="241" t="s">
        <v>41</v>
      </c>
    </row>
    <row r="18" spans="1:35">
      <c r="A18" s="99" t="s">
        <v>30</v>
      </c>
      <c r="B18" s="241" t="s">
        <v>41</v>
      </c>
      <c r="C18" s="241" t="s">
        <v>41</v>
      </c>
      <c r="D18" s="241" t="s">
        <v>41</v>
      </c>
      <c r="E18" s="241">
        <v>5.1840000000000002</v>
      </c>
      <c r="F18" s="241">
        <v>5.1840000000000002</v>
      </c>
      <c r="G18" s="241" t="s">
        <v>41</v>
      </c>
      <c r="H18" s="241" t="s">
        <v>41</v>
      </c>
      <c r="I18" s="241" t="s">
        <v>41</v>
      </c>
      <c r="J18" s="241">
        <v>5.1840000000000002</v>
      </c>
      <c r="K18" s="241" t="s">
        <v>41</v>
      </c>
      <c r="L18" s="241" t="s">
        <v>41</v>
      </c>
      <c r="M18" s="241">
        <v>5.1840000000000002</v>
      </c>
      <c r="N18" s="241" t="s">
        <v>41</v>
      </c>
      <c r="O18" s="241" t="s">
        <v>41</v>
      </c>
      <c r="P18" s="241">
        <v>5.1840000000000002</v>
      </c>
      <c r="Q18" s="241">
        <v>5.1840000000000002</v>
      </c>
      <c r="R18" s="241" t="s">
        <v>41</v>
      </c>
      <c r="S18" s="241" t="s">
        <v>41</v>
      </c>
    </row>
    <row r="19" spans="1:35">
      <c r="A19" s="105" t="s">
        <v>1</v>
      </c>
      <c r="B19" s="241" t="s">
        <v>41</v>
      </c>
      <c r="C19" s="241">
        <v>1.7470000000000001</v>
      </c>
      <c r="D19" s="241">
        <v>1.706</v>
      </c>
      <c r="E19" s="241">
        <v>1.74</v>
      </c>
      <c r="F19" s="241">
        <v>1.74</v>
      </c>
      <c r="G19" s="241" t="s">
        <v>41</v>
      </c>
      <c r="H19" s="241" t="s">
        <v>41</v>
      </c>
      <c r="I19" s="241" t="s">
        <v>41</v>
      </c>
      <c r="J19" s="241">
        <v>1.74</v>
      </c>
      <c r="K19" s="241" t="s">
        <v>41</v>
      </c>
      <c r="L19" s="241" t="s">
        <v>41</v>
      </c>
      <c r="M19" s="241">
        <v>1.5720000000000001</v>
      </c>
      <c r="N19" s="241" t="s">
        <v>41</v>
      </c>
      <c r="O19" s="241" t="s">
        <v>41</v>
      </c>
      <c r="P19" s="241">
        <v>1.5720000000000001</v>
      </c>
      <c r="Q19" s="241">
        <v>1.5720000000000001</v>
      </c>
      <c r="R19" s="241" t="s">
        <v>41</v>
      </c>
      <c r="S19" s="241" t="s">
        <v>41</v>
      </c>
    </row>
    <row r="20" spans="1:35">
      <c r="A20" s="105" t="s">
        <v>23</v>
      </c>
      <c r="B20" s="241">
        <v>1.22</v>
      </c>
      <c r="C20" s="241" t="s">
        <v>41</v>
      </c>
      <c r="D20" s="241">
        <v>1.22</v>
      </c>
      <c r="E20" s="241">
        <v>4.2050000000000001</v>
      </c>
      <c r="F20" s="241">
        <v>4.2050000000000001</v>
      </c>
      <c r="G20" s="241" t="s">
        <v>41</v>
      </c>
      <c r="H20" s="241" t="s">
        <v>41</v>
      </c>
      <c r="I20" s="241" t="s">
        <v>41</v>
      </c>
      <c r="J20" s="241">
        <v>4.2050000000000001</v>
      </c>
      <c r="K20" s="241">
        <v>4.2050000000000001</v>
      </c>
      <c r="L20" s="241">
        <v>4.2050000000000001</v>
      </c>
      <c r="M20" s="241">
        <v>4.21</v>
      </c>
      <c r="N20" s="241">
        <v>4.21</v>
      </c>
      <c r="O20" s="241">
        <v>3.4019775534092807</v>
      </c>
      <c r="P20" s="241">
        <v>3.3931416508627206</v>
      </c>
      <c r="Q20" s="241">
        <v>3.77138165086272</v>
      </c>
      <c r="R20" s="241">
        <v>3.4039685713764487</v>
      </c>
      <c r="S20" s="241">
        <v>2.6691424124039038</v>
      </c>
    </row>
    <row r="21" spans="1:35">
      <c r="D21" s="82"/>
      <c r="E21" s="82"/>
      <c r="F21" s="82"/>
      <c r="G21" s="82"/>
      <c r="H21" s="82"/>
      <c r="I21" s="82"/>
      <c r="J21" s="82"/>
      <c r="K21" s="82"/>
      <c r="L21" s="82"/>
      <c r="T21" s="82"/>
      <c r="U21" s="82"/>
      <c r="V21" s="82"/>
      <c r="W21" s="82"/>
      <c r="X21" s="82"/>
      <c r="Y21" s="82"/>
      <c r="Z21" s="82"/>
      <c r="AA21" s="82"/>
      <c r="AB21" s="82"/>
      <c r="AC21" s="82"/>
      <c r="AD21" s="82"/>
      <c r="AE21" s="82"/>
      <c r="AF21" s="82"/>
      <c r="AG21" s="82"/>
      <c r="AH21" s="82"/>
      <c r="AI21" s="82"/>
    </row>
    <row r="22" spans="1:35" ht="14.25" customHeight="1">
      <c r="A22" s="62" t="s">
        <v>20</v>
      </c>
      <c r="C22" s="19"/>
      <c r="D22" s="19"/>
      <c r="E22" s="19"/>
      <c r="F22" s="19"/>
      <c r="G22" s="19"/>
      <c r="H22" s="19"/>
      <c r="I22" s="19"/>
    </row>
    <row r="23" spans="1:35" ht="14.5">
      <c r="A23" s="62"/>
      <c r="C23" s="156"/>
      <c r="D23" s="156"/>
      <c r="E23" s="156"/>
      <c r="F23" s="156"/>
      <c r="G23" s="208"/>
      <c r="H23" s="208"/>
      <c r="I23" s="208"/>
      <c r="M23" s="55"/>
      <c r="N23" s="55"/>
      <c r="O23" s="55"/>
      <c r="P23" s="55"/>
      <c r="Q23" s="55"/>
      <c r="R23" s="55"/>
      <c r="S23" s="55"/>
      <c r="T23" s="55"/>
      <c r="U23" s="55"/>
    </row>
    <row r="24" spans="1:35" ht="14.25" customHeight="1">
      <c r="A24" s="56" t="s">
        <v>340</v>
      </c>
      <c r="C24" s="24"/>
      <c r="D24" s="24"/>
      <c r="E24" s="24"/>
      <c r="F24" s="24"/>
      <c r="G24" s="24"/>
      <c r="H24" s="24"/>
      <c r="I24" s="24"/>
      <c r="J24" s="24"/>
      <c r="K24" s="24"/>
    </row>
    <row r="25" spans="1:35">
      <c r="A25" s="49" t="s">
        <v>16</v>
      </c>
    </row>
    <row r="26" spans="1:35">
      <c r="A26" s="35" t="s">
        <v>577</v>
      </c>
      <c r="B26" s="159"/>
      <c r="C26" s="159"/>
      <c r="D26" s="159"/>
      <c r="E26" s="159"/>
      <c r="F26" s="159"/>
      <c r="G26" s="159"/>
      <c r="H26" s="159"/>
      <c r="I26" s="159"/>
      <c r="J26" s="159"/>
      <c r="K26" s="159"/>
    </row>
    <row r="27" spans="1:35">
      <c r="A27" s="35"/>
      <c r="B27" s="159"/>
      <c r="C27" s="159"/>
      <c r="D27" s="159"/>
      <c r="E27" s="159"/>
      <c r="F27" s="159"/>
      <c r="G27" s="159"/>
      <c r="H27" s="159"/>
      <c r="I27" s="159"/>
      <c r="J27" s="159"/>
      <c r="K27" s="159"/>
    </row>
    <row r="28" spans="1:35">
      <c r="A28" s="35" t="s">
        <v>42</v>
      </c>
      <c r="B28" s="159"/>
      <c r="C28" s="159"/>
      <c r="D28" s="159"/>
      <c r="E28" s="159"/>
      <c r="F28" s="159"/>
      <c r="G28" s="159"/>
      <c r="H28" s="159"/>
      <c r="I28" s="159"/>
      <c r="J28" s="159"/>
      <c r="K28" s="159"/>
    </row>
    <row r="29" spans="1:35" ht="14.25" customHeight="1">
      <c r="A29" s="27" t="s">
        <v>145</v>
      </c>
      <c r="C29" s="159"/>
      <c r="D29" s="159"/>
      <c r="E29" s="159"/>
      <c r="F29" s="159"/>
      <c r="G29" s="159"/>
      <c r="H29" s="159"/>
      <c r="I29" s="159"/>
      <c r="J29" s="159"/>
      <c r="K29" s="159"/>
    </row>
    <row r="30" spans="1:35">
      <c r="C30" s="159"/>
      <c r="D30" s="159"/>
      <c r="E30" s="159"/>
      <c r="F30" s="159"/>
      <c r="G30" s="159"/>
      <c r="H30" s="159"/>
      <c r="I30" s="159"/>
      <c r="J30" s="159"/>
      <c r="K30" s="159"/>
    </row>
    <row r="31" spans="1:35" ht="14.25" customHeight="1">
      <c r="A31" s="159" t="s">
        <v>214</v>
      </c>
      <c r="C31" s="159"/>
      <c r="D31" s="159"/>
      <c r="E31" s="159"/>
      <c r="F31" s="159"/>
      <c r="G31" s="159"/>
      <c r="H31" s="159"/>
      <c r="I31" s="159"/>
      <c r="J31" s="159"/>
      <c r="K31" s="159"/>
    </row>
    <row r="32" spans="1:35">
      <c r="A32" s="159"/>
      <c r="B32" s="159"/>
      <c r="C32" s="159"/>
      <c r="D32" s="159"/>
      <c r="E32" s="159"/>
      <c r="F32" s="159"/>
      <c r="G32" s="159"/>
      <c r="H32" s="159"/>
      <c r="I32" s="159"/>
      <c r="J32" s="159"/>
      <c r="K32" s="159"/>
    </row>
    <row r="33" spans="1:11">
      <c r="A33" s="159" t="s">
        <v>215</v>
      </c>
      <c r="B33" s="159"/>
      <c r="C33" s="159"/>
      <c r="D33" s="159"/>
      <c r="E33" s="159"/>
      <c r="F33" s="159"/>
      <c r="G33" s="159"/>
      <c r="H33" s="159"/>
      <c r="I33" s="159"/>
      <c r="J33" s="159"/>
      <c r="K33" s="159"/>
    </row>
    <row r="34" spans="1:11">
      <c r="A34" s="81"/>
      <c r="B34" s="159"/>
      <c r="C34" s="159"/>
      <c r="D34" s="159"/>
      <c r="E34" s="159"/>
      <c r="F34" s="159"/>
      <c r="G34" s="159"/>
      <c r="H34" s="159"/>
      <c r="I34" s="159"/>
      <c r="J34" s="159"/>
      <c r="K34" s="159"/>
    </row>
    <row r="35" spans="1:11">
      <c r="B35" s="159"/>
      <c r="C35" s="159"/>
      <c r="D35" s="159"/>
      <c r="E35" s="159"/>
      <c r="F35" s="159"/>
      <c r="G35" s="159"/>
      <c r="H35" s="159"/>
      <c r="I35" s="159"/>
      <c r="J35" s="159"/>
      <c r="K35" s="159"/>
    </row>
    <row r="36" spans="1:11">
      <c r="B36" s="159"/>
      <c r="C36" s="159"/>
      <c r="D36" s="159"/>
      <c r="E36" s="159"/>
      <c r="F36" s="159"/>
      <c r="G36" s="159"/>
      <c r="H36" s="159"/>
      <c r="I36" s="159"/>
      <c r="J36" s="159"/>
      <c r="K36" s="159"/>
    </row>
    <row r="37" spans="1:11">
      <c r="B37" s="159"/>
      <c r="C37" s="159"/>
      <c r="D37" s="159"/>
      <c r="E37" s="159"/>
      <c r="F37" s="159"/>
      <c r="G37" s="159"/>
      <c r="H37" s="159"/>
      <c r="I37" s="159"/>
      <c r="J37" s="159"/>
      <c r="K37" s="159"/>
    </row>
  </sheetData>
  <mergeCells count="2">
    <mergeCell ref="A3:A4"/>
    <mergeCell ref="B3:S3"/>
  </mergeCells>
  <conditionalFormatting sqref="M14">
    <cfRule type="expression" dxfId="54" priority="8" stopIfTrue="1">
      <formula>ISNA(ACTIVECELL)</formula>
    </cfRule>
  </conditionalFormatting>
  <conditionalFormatting sqref="M15">
    <cfRule type="expression" dxfId="53" priority="7" stopIfTrue="1">
      <formula>ISNA(ACTIVECELL)</formula>
    </cfRule>
  </conditionalFormatting>
  <conditionalFormatting sqref="M17">
    <cfRule type="expression" dxfId="52" priority="6" stopIfTrue="1">
      <formula>ISNA(ACTIVECELL)</formula>
    </cfRule>
  </conditionalFormatting>
  <conditionalFormatting sqref="M9">
    <cfRule type="expression" dxfId="51" priority="5" stopIfTrue="1">
      <formula>ISNA(ACTIVECELL)</formula>
    </cfRule>
  </conditionalFormatting>
  <conditionalFormatting sqref="M19">
    <cfRule type="expression" dxfId="50" priority="4" stopIfTrue="1">
      <formula>ISNA(ACTIVECELL)</formula>
    </cfRule>
  </conditionalFormatting>
  <conditionalFormatting sqref="N17 P17:Q17">
    <cfRule type="expression" dxfId="49" priority="1" stopIfTrue="1">
      <formula>ISNA(ACTIVECELL)</formula>
    </cfRule>
  </conditionalFormatting>
  <hyperlinks>
    <hyperlink ref="U4" location="Content!A1" display="Back to content pag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opLeftCell="A13" workbookViewId="0">
      <selection activeCell="J23" sqref="J23"/>
    </sheetView>
  </sheetViews>
  <sheetFormatPr defaultColWidth="9.1796875" defaultRowHeight="14"/>
  <cols>
    <col min="1" max="1" width="33.81640625" style="49" customWidth="1"/>
    <col min="2" max="19" width="6.26953125" style="49" customWidth="1"/>
    <col min="20" max="16384" width="9.1796875" style="49"/>
  </cols>
  <sheetData>
    <row r="1" spans="1:21" s="53" customFormat="1">
      <c r="A1" s="28" t="s">
        <v>565</v>
      </c>
      <c r="M1" s="49"/>
      <c r="N1" s="49"/>
      <c r="O1" s="49"/>
      <c r="P1" s="49"/>
      <c r="Q1" s="49"/>
      <c r="R1" s="49"/>
      <c r="S1" s="49"/>
    </row>
    <row r="2" spans="1:21" s="53" customFormat="1">
      <c r="A2" s="28"/>
      <c r="M2" s="49"/>
      <c r="N2" s="49"/>
      <c r="O2" s="49"/>
      <c r="P2" s="49"/>
      <c r="Q2" s="49"/>
      <c r="R2" s="49"/>
      <c r="S2" s="49"/>
    </row>
    <row r="3" spans="1:21" ht="15" customHeight="1">
      <c r="A3" s="329" t="s">
        <v>15</v>
      </c>
      <c r="B3" s="317" t="s">
        <v>158</v>
      </c>
      <c r="C3" s="317"/>
      <c r="D3" s="317"/>
      <c r="E3" s="317"/>
      <c r="F3" s="317"/>
      <c r="G3" s="317"/>
      <c r="H3" s="317"/>
      <c r="I3" s="317"/>
      <c r="J3" s="317"/>
      <c r="K3" s="317"/>
      <c r="L3" s="317"/>
      <c r="M3" s="317"/>
      <c r="N3" s="317"/>
      <c r="O3" s="317"/>
      <c r="P3" s="317"/>
      <c r="Q3" s="317"/>
      <c r="R3" s="317"/>
      <c r="S3" s="317"/>
    </row>
    <row r="4" spans="1:21" ht="14.5">
      <c r="A4" s="329"/>
      <c r="B4" s="104">
        <v>1987</v>
      </c>
      <c r="C4" s="104">
        <v>1992</v>
      </c>
      <c r="D4" s="104">
        <v>1997</v>
      </c>
      <c r="E4" s="104">
        <v>2002</v>
      </c>
      <c r="F4" s="104">
        <v>2007</v>
      </c>
      <c r="G4" s="104">
        <v>2008</v>
      </c>
      <c r="H4" s="104">
        <v>2009</v>
      </c>
      <c r="I4" s="104">
        <v>2010</v>
      </c>
      <c r="J4" s="104">
        <v>2011</v>
      </c>
      <c r="K4" s="12">
        <v>2012</v>
      </c>
      <c r="L4" s="12">
        <v>2013</v>
      </c>
      <c r="M4" s="12">
        <v>2014</v>
      </c>
      <c r="N4" s="12">
        <v>2015</v>
      </c>
      <c r="O4" s="12">
        <v>2016</v>
      </c>
      <c r="P4" s="12">
        <v>2017</v>
      </c>
      <c r="Q4" s="12">
        <v>2018</v>
      </c>
      <c r="R4" s="12">
        <v>2019</v>
      </c>
      <c r="S4" s="12">
        <v>2020</v>
      </c>
      <c r="U4" s="46" t="s">
        <v>521</v>
      </c>
    </row>
    <row r="5" spans="1:21">
      <c r="A5" s="106" t="s">
        <v>14</v>
      </c>
      <c r="B5" s="233">
        <v>13.96</v>
      </c>
      <c r="C5" s="233" t="s">
        <v>41</v>
      </c>
      <c r="D5" s="233">
        <v>13.96</v>
      </c>
      <c r="E5" s="233">
        <v>38.409999999999997</v>
      </c>
      <c r="F5" s="233">
        <v>38.409999999999997</v>
      </c>
      <c r="G5" s="233" t="s">
        <v>41</v>
      </c>
      <c r="H5" s="233" t="s">
        <v>41</v>
      </c>
      <c r="I5" s="233" t="s">
        <v>41</v>
      </c>
      <c r="J5" s="233">
        <v>38.409999999999997</v>
      </c>
      <c r="K5" s="233">
        <v>38.5</v>
      </c>
      <c r="L5" s="233">
        <v>38.5</v>
      </c>
      <c r="M5" s="233">
        <v>38.700000000000003</v>
      </c>
      <c r="N5" s="233">
        <v>38.700000000000003</v>
      </c>
      <c r="O5" s="233" t="s">
        <v>41</v>
      </c>
      <c r="P5" s="233">
        <v>45.267781241100003</v>
      </c>
      <c r="Q5" s="233">
        <v>45.267781241100003</v>
      </c>
      <c r="R5" s="233" t="s">
        <v>41</v>
      </c>
      <c r="S5" s="233" t="s">
        <v>41</v>
      </c>
      <c r="U5" s="17"/>
    </row>
    <row r="6" spans="1:21">
      <c r="A6" s="106" t="s">
        <v>13</v>
      </c>
      <c r="B6" s="233" t="s">
        <v>41</v>
      </c>
      <c r="C6" s="233">
        <v>31.86</v>
      </c>
      <c r="D6" s="233">
        <v>36.33</v>
      </c>
      <c r="E6" s="233">
        <v>40.72</v>
      </c>
      <c r="F6" s="233">
        <v>40.72</v>
      </c>
      <c r="G6" s="233" t="s">
        <v>41</v>
      </c>
      <c r="H6" s="233" t="s">
        <v>41</v>
      </c>
      <c r="I6" s="233" t="s">
        <v>41</v>
      </c>
      <c r="J6" s="233">
        <v>40.72</v>
      </c>
      <c r="K6" s="233">
        <v>40.72</v>
      </c>
      <c r="L6" s="233">
        <v>40.72</v>
      </c>
      <c r="M6" s="233">
        <v>40.72</v>
      </c>
      <c r="N6" s="233">
        <v>42.1</v>
      </c>
      <c r="O6" s="233" t="s">
        <v>41</v>
      </c>
      <c r="P6" s="233">
        <v>52.124352331600001</v>
      </c>
      <c r="Q6" s="233">
        <v>52.124352331600001</v>
      </c>
      <c r="R6" s="233" t="s">
        <v>41</v>
      </c>
      <c r="S6" s="233" t="s">
        <v>41</v>
      </c>
    </row>
    <row r="7" spans="1:21">
      <c r="A7" s="106" t="s">
        <v>497</v>
      </c>
      <c r="B7" s="233"/>
      <c r="C7" s="233"/>
      <c r="D7" s="233"/>
      <c r="E7" s="233"/>
      <c r="F7" s="233">
        <v>48</v>
      </c>
      <c r="G7" s="233" t="s">
        <v>41</v>
      </c>
      <c r="H7" s="233" t="s">
        <v>41</v>
      </c>
      <c r="I7" s="233" t="s">
        <v>41</v>
      </c>
      <c r="J7" s="233" t="s">
        <v>41</v>
      </c>
      <c r="K7" s="233">
        <v>48</v>
      </c>
      <c r="L7" s="233" t="s">
        <v>41</v>
      </c>
      <c r="M7" s="233" t="s">
        <v>41</v>
      </c>
      <c r="N7" s="233" t="s">
        <v>41</v>
      </c>
      <c r="O7" s="233" t="s">
        <v>41</v>
      </c>
      <c r="P7" s="233">
        <v>48</v>
      </c>
      <c r="Q7" s="233">
        <v>48</v>
      </c>
      <c r="R7" s="233" t="s">
        <v>41</v>
      </c>
      <c r="S7" s="233" t="s">
        <v>41</v>
      </c>
    </row>
    <row r="8" spans="1:21">
      <c r="A8" s="13" t="s">
        <v>37</v>
      </c>
      <c r="B8" s="233" t="s">
        <v>41</v>
      </c>
      <c r="C8" s="233" t="s">
        <v>41</v>
      </c>
      <c r="D8" s="233" t="s">
        <v>41</v>
      </c>
      <c r="E8" s="233">
        <v>62.57</v>
      </c>
      <c r="F8" s="233">
        <v>62.57</v>
      </c>
      <c r="G8" s="233" t="s">
        <v>41</v>
      </c>
      <c r="H8" s="233" t="s">
        <v>41</v>
      </c>
      <c r="I8" s="233" t="s">
        <v>41</v>
      </c>
      <c r="J8" s="233">
        <v>62.57</v>
      </c>
      <c r="K8" s="233" t="s">
        <v>41</v>
      </c>
      <c r="L8" s="233" t="s">
        <v>41</v>
      </c>
      <c r="M8" s="233">
        <v>68.010000000000005</v>
      </c>
      <c r="N8" s="233" t="s">
        <v>41</v>
      </c>
      <c r="O8" s="233" t="s">
        <v>41</v>
      </c>
      <c r="P8" s="233">
        <v>68.007606787599997</v>
      </c>
      <c r="Q8" s="233">
        <v>68.007606787599997</v>
      </c>
      <c r="R8" s="233" t="s">
        <v>41</v>
      </c>
      <c r="S8" s="233" t="s">
        <v>41</v>
      </c>
    </row>
    <row r="9" spans="1:21">
      <c r="A9" s="106" t="s">
        <v>496</v>
      </c>
      <c r="B9" s="233" t="s">
        <v>41</v>
      </c>
      <c r="C9" s="233" t="s">
        <v>41</v>
      </c>
      <c r="D9" s="233">
        <v>1.6739999999999999</v>
      </c>
      <c r="E9" s="233">
        <v>2.3029999999999999</v>
      </c>
      <c r="F9" s="233">
        <v>2.3029999999999999</v>
      </c>
      <c r="G9" s="233" t="s">
        <v>41</v>
      </c>
      <c r="H9" s="233" t="s">
        <v>41</v>
      </c>
      <c r="I9" s="233" t="s">
        <v>41</v>
      </c>
      <c r="J9" s="233">
        <v>2.3029999999999999</v>
      </c>
      <c r="K9" s="233" t="s">
        <v>41</v>
      </c>
      <c r="L9" s="233" t="s">
        <v>41</v>
      </c>
      <c r="M9" s="233">
        <v>2.3029999999999999</v>
      </c>
      <c r="N9" s="233" t="s">
        <v>41</v>
      </c>
      <c r="O9" s="233" t="s">
        <v>41</v>
      </c>
      <c r="P9" s="233">
        <v>3.8670411984999999</v>
      </c>
      <c r="Q9" s="233">
        <v>3.8670411984999999</v>
      </c>
      <c r="R9" s="233" t="s">
        <v>41</v>
      </c>
      <c r="S9" s="233" t="s">
        <v>41</v>
      </c>
    </row>
    <row r="10" spans="1:21">
      <c r="A10" s="106" t="s">
        <v>11</v>
      </c>
      <c r="B10" s="233">
        <v>22</v>
      </c>
      <c r="C10" s="233" t="s">
        <v>41</v>
      </c>
      <c r="D10" s="233">
        <v>22</v>
      </c>
      <c r="E10" s="233">
        <v>40</v>
      </c>
      <c r="F10" s="233">
        <v>40</v>
      </c>
      <c r="G10" s="233" t="s">
        <v>41</v>
      </c>
      <c r="H10" s="233" t="s">
        <v>41</v>
      </c>
      <c r="I10" s="233" t="s">
        <v>41</v>
      </c>
      <c r="J10" s="233">
        <v>40</v>
      </c>
      <c r="K10" s="233" t="s">
        <v>41</v>
      </c>
      <c r="L10" s="233" t="s">
        <v>41</v>
      </c>
      <c r="M10" s="233">
        <v>45.66</v>
      </c>
      <c r="N10" s="233" t="s">
        <v>41</v>
      </c>
      <c r="O10" s="233" t="s">
        <v>41</v>
      </c>
      <c r="P10" s="233">
        <v>45.662100456600001</v>
      </c>
      <c r="Q10" s="233">
        <v>45.662100456600001</v>
      </c>
      <c r="R10" s="233" t="s">
        <v>41</v>
      </c>
      <c r="S10" s="233" t="s">
        <v>41</v>
      </c>
    </row>
    <row r="11" spans="1:21">
      <c r="A11" s="106" t="s">
        <v>10</v>
      </c>
      <c r="B11" s="233">
        <v>1</v>
      </c>
      <c r="C11" s="233" t="s">
        <v>41</v>
      </c>
      <c r="D11" s="233">
        <v>1</v>
      </c>
      <c r="E11" s="233">
        <v>1.627</v>
      </c>
      <c r="F11" s="233">
        <v>1.627</v>
      </c>
      <c r="G11" s="233" t="s">
        <v>41</v>
      </c>
      <c r="H11" s="233" t="s">
        <v>41</v>
      </c>
      <c r="I11" s="233" t="s">
        <v>41</v>
      </c>
      <c r="J11" s="233">
        <v>1.627</v>
      </c>
      <c r="K11" s="233" t="s">
        <v>41</v>
      </c>
      <c r="L11" s="233" t="s">
        <v>41</v>
      </c>
      <c r="M11" s="233">
        <v>1.4470000000000001</v>
      </c>
      <c r="N11" s="233" t="s">
        <v>41</v>
      </c>
      <c r="O11" s="233" t="s">
        <v>41</v>
      </c>
      <c r="P11" s="233">
        <v>2.9136454499000002</v>
      </c>
      <c r="Q11" s="233">
        <v>2.9136454499000002</v>
      </c>
      <c r="R11" s="233" t="s">
        <v>41</v>
      </c>
      <c r="S11" s="233" t="s">
        <v>41</v>
      </c>
    </row>
    <row r="12" spans="1:21">
      <c r="A12" s="106" t="s">
        <v>9</v>
      </c>
      <c r="B12" s="233" t="s">
        <v>41</v>
      </c>
      <c r="C12" s="233" t="s">
        <v>41</v>
      </c>
      <c r="D12" s="233">
        <v>10.15</v>
      </c>
      <c r="E12" s="233">
        <v>12.34</v>
      </c>
      <c r="F12" s="233">
        <v>12.34</v>
      </c>
      <c r="G12" s="233" t="s">
        <v>41</v>
      </c>
      <c r="H12" s="233" t="s">
        <v>41</v>
      </c>
      <c r="I12" s="233" t="s">
        <v>41</v>
      </c>
      <c r="J12" s="233">
        <v>12.34</v>
      </c>
      <c r="K12" s="233" t="s">
        <v>41</v>
      </c>
      <c r="L12" s="233" t="s">
        <v>41</v>
      </c>
      <c r="M12" s="233">
        <v>10.55</v>
      </c>
      <c r="N12" s="233" t="s">
        <v>41</v>
      </c>
      <c r="O12" s="233" t="s">
        <v>41</v>
      </c>
      <c r="P12" s="233">
        <v>10.546875</v>
      </c>
      <c r="Q12" s="233">
        <v>10.546875</v>
      </c>
      <c r="R12" s="233" t="s">
        <v>41</v>
      </c>
      <c r="S12" s="233" t="s">
        <v>41</v>
      </c>
    </row>
    <row r="13" spans="1:21" ht="16">
      <c r="A13" s="106" t="s">
        <v>8</v>
      </c>
      <c r="B13" s="233" t="s">
        <v>41</v>
      </c>
      <c r="C13" s="233" t="s">
        <v>41</v>
      </c>
      <c r="D13" s="233">
        <v>17.559999999999999</v>
      </c>
      <c r="E13" s="233">
        <v>27.82</v>
      </c>
      <c r="F13" s="233">
        <v>31.9</v>
      </c>
      <c r="G13" s="233">
        <v>34.740259740259738</v>
      </c>
      <c r="H13" s="233">
        <v>35.284810126582279</v>
      </c>
      <c r="I13" s="233">
        <v>35.007849293563581</v>
      </c>
      <c r="J13" s="233">
        <v>35.9</v>
      </c>
      <c r="K13" s="233">
        <v>35.4</v>
      </c>
      <c r="L13" s="233">
        <v>36.18</v>
      </c>
      <c r="M13" s="233">
        <v>37.741935483870968</v>
      </c>
      <c r="N13" s="233">
        <v>41.666666666666671</v>
      </c>
      <c r="O13" s="233">
        <v>41.451612903225801</v>
      </c>
      <c r="P13" s="233">
        <v>42.601626016260163</v>
      </c>
      <c r="Q13" s="233">
        <v>47.546531302876481</v>
      </c>
      <c r="R13" s="233">
        <v>48.235294117647058</v>
      </c>
      <c r="S13" s="233" t="s">
        <v>598</v>
      </c>
    </row>
    <row r="14" spans="1:21">
      <c r="A14" s="106" t="s">
        <v>6</v>
      </c>
      <c r="B14" s="233" t="s">
        <v>41</v>
      </c>
      <c r="C14" s="233">
        <v>8.76</v>
      </c>
      <c r="D14" s="233">
        <v>8.76</v>
      </c>
      <c r="E14" s="233">
        <v>22.83</v>
      </c>
      <c r="F14" s="233">
        <v>22.83</v>
      </c>
      <c r="G14" s="233" t="s">
        <v>41</v>
      </c>
      <c r="H14" s="233" t="s">
        <v>41</v>
      </c>
      <c r="I14" s="233" t="s">
        <v>41</v>
      </c>
      <c r="J14" s="233">
        <v>22.83</v>
      </c>
      <c r="K14" s="233" t="s">
        <v>41</v>
      </c>
      <c r="L14" s="233" t="s">
        <v>41</v>
      </c>
      <c r="M14" s="233">
        <v>19.22</v>
      </c>
      <c r="N14" s="233" t="s">
        <v>41</v>
      </c>
      <c r="O14" s="233" t="s">
        <v>41</v>
      </c>
      <c r="P14" s="233">
        <v>25.254582484699998</v>
      </c>
      <c r="Q14" s="233">
        <v>25.254582484699998</v>
      </c>
      <c r="R14" s="233" t="s">
        <v>41</v>
      </c>
      <c r="S14" s="233" t="s">
        <v>41</v>
      </c>
    </row>
    <row r="15" spans="1:21">
      <c r="A15" s="106" t="s">
        <v>18</v>
      </c>
      <c r="B15" s="233" t="s">
        <v>41</v>
      </c>
      <c r="C15" s="233">
        <v>28.51</v>
      </c>
      <c r="D15" s="233">
        <v>26.01</v>
      </c>
      <c r="E15" s="233">
        <v>24.33</v>
      </c>
      <c r="F15" s="233">
        <v>24.33</v>
      </c>
      <c r="G15" s="233" t="s">
        <v>41</v>
      </c>
      <c r="H15" s="233" t="s">
        <v>41</v>
      </c>
      <c r="I15" s="233" t="s">
        <v>41</v>
      </c>
      <c r="J15" s="233">
        <v>24.33</v>
      </c>
      <c r="K15" s="233" t="s">
        <v>41</v>
      </c>
      <c r="L15" s="233" t="s">
        <v>41</v>
      </c>
      <c r="M15" s="233">
        <v>25.35</v>
      </c>
      <c r="N15" s="233" t="s">
        <v>41</v>
      </c>
      <c r="O15" s="233" t="s">
        <v>41</v>
      </c>
      <c r="P15" s="233">
        <v>25.347222222199999</v>
      </c>
      <c r="Q15" s="233">
        <v>25.347222222199999</v>
      </c>
      <c r="R15" s="233" t="s">
        <v>41</v>
      </c>
      <c r="S15" s="233" t="s">
        <v>41</v>
      </c>
    </row>
    <row r="16" spans="1:21">
      <c r="A16" s="106" t="s">
        <v>4</v>
      </c>
      <c r="B16" s="233" t="s">
        <v>41</v>
      </c>
      <c r="C16" s="233">
        <v>83.19</v>
      </c>
      <c r="D16" s="233">
        <v>83.19</v>
      </c>
      <c r="E16" s="233">
        <v>83.19</v>
      </c>
      <c r="F16" s="233">
        <v>65.69</v>
      </c>
      <c r="G16" s="233" t="s">
        <v>41</v>
      </c>
      <c r="H16" s="233" t="s">
        <v>41</v>
      </c>
      <c r="I16" s="233" t="s">
        <v>41</v>
      </c>
      <c r="J16" s="233">
        <v>70.53</v>
      </c>
      <c r="K16" s="233">
        <v>71.349999999999994</v>
      </c>
      <c r="L16" s="233">
        <v>70.8</v>
      </c>
      <c r="M16" s="233" t="s">
        <v>41</v>
      </c>
      <c r="N16" s="233" t="s">
        <v>41</v>
      </c>
      <c r="O16" s="233" t="s">
        <v>41</v>
      </c>
      <c r="P16" s="233">
        <v>65.693430656900006</v>
      </c>
      <c r="Q16" s="233">
        <v>65.693430656900006</v>
      </c>
      <c r="R16" s="233" t="s">
        <v>41</v>
      </c>
      <c r="S16" s="233" t="s">
        <v>41</v>
      </c>
    </row>
    <row r="17" spans="1:20">
      <c r="A17" s="106" t="s">
        <v>3</v>
      </c>
      <c r="B17" s="233" t="s">
        <v>41</v>
      </c>
      <c r="C17" s="233">
        <v>17.14</v>
      </c>
      <c r="D17" s="233">
        <v>23.97</v>
      </c>
      <c r="E17" s="233">
        <v>31.23</v>
      </c>
      <c r="F17" s="233">
        <v>31.23</v>
      </c>
      <c r="G17" s="233" t="s">
        <v>41</v>
      </c>
      <c r="H17" s="233" t="s">
        <v>41</v>
      </c>
      <c r="I17" s="233" t="s">
        <v>41</v>
      </c>
      <c r="J17" s="233">
        <v>31.23</v>
      </c>
      <c r="K17" s="233" t="s">
        <v>41</v>
      </c>
      <c r="L17" s="233" t="s">
        <v>41</v>
      </c>
      <c r="M17" s="233">
        <v>31.23</v>
      </c>
      <c r="N17" s="233" t="s">
        <v>41</v>
      </c>
      <c r="O17" s="233" t="s">
        <v>41</v>
      </c>
      <c r="P17" s="233">
        <v>20.072239422100001</v>
      </c>
      <c r="Q17" s="233">
        <v>20.675062972300001</v>
      </c>
      <c r="R17" s="233" t="s">
        <v>41</v>
      </c>
      <c r="S17" s="233" t="s">
        <v>41</v>
      </c>
    </row>
    <row r="18" spans="1:20">
      <c r="A18" s="99" t="s">
        <v>30</v>
      </c>
      <c r="B18" s="233" t="s">
        <v>41</v>
      </c>
      <c r="C18" s="233" t="s">
        <v>41</v>
      </c>
      <c r="D18" s="233" t="s">
        <v>41</v>
      </c>
      <c r="E18" s="233">
        <v>10.17</v>
      </c>
      <c r="F18" s="233">
        <v>10.17</v>
      </c>
      <c r="G18" s="233" t="s">
        <v>41</v>
      </c>
      <c r="H18" s="233" t="s">
        <v>41</v>
      </c>
      <c r="I18" s="233" t="s">
        <v>41</v>
      </c>
      <c r="J18" s="233">
        <v>10.17</v>
      </c>
      <c r="K18" s="233" t="s">
        <v>41</v>
      </c>
      <c r="L18" s="233" t="s">
        <v>41</v>
      </c>
      <c r="M18" s="233">
        <v>10.17</v>
      </c>
      <c r="N18" s="233" t="s">
        <v>41</v>
      </c>
      <c r="O18" s="233" t="s">
        <v>41</v>
      </c>
      <c r="P18" s="233">
        <v>10.165895061700001</v>
      </c>
      <c r="Q18" s="233">
        <v>10.165895061700001</v>
      </c>
      <c r="R18" s="233" t="s">
        <v>41</v>
      </c>
      <c r="S18" s="233" t="s">
        <v>41</v>
      </c>
    </row>
    <row r="19" spans="1:20">
      <c r="A19" s="106" t="s">
        <v>1</v>
      </c>
      <c r="B19" s="233" t="s">
        <v>41</v>
      </c>
      <c r="C19" s="233">
        <v>17.23</v>
      </c>
      <c r="D19" s="233">
        <v>15.83</v>
      </c>
      <c r="E19" s="233">
        <v>16.670000000000002</v>
      </c>
      <c r="F19" s="233">
        <v>16.670000000000002</v>
      </c>
      <c r="G19" s="233" t="s">
        <v>41</v>
      </c>
      <c r="H19" s="233" t="s">
        <v>41</v>
      </c>
      <c r="I19" s="233" t="s">
        <v>41</v>
      </c>
      <c r="J19" s="233">
        <v>16.670000000000002</v>
      </c>
      <c r="K19" s="233" t="s">
        <v>41</v>
      </c>
      <c r="L19" s="233" t="s">
        <v>41</v>
      </c>
      <c r="M19" s="233">
        <v>18.45</v>
      </c>
      <c r="N19" s="233" t="s">
        <v>41</v>
      </c>
      <c r="O19" s="233" t="s">
        <v>41</v>
      </c>
      <c r="P19" s="233">
        <v>18.4478371501</v>
      </c>
      <c r="Q19" s="233">
        <v>18.4478371501</v>
      </c>
      <c r="R19" s="233" t="s">
        <v>41</v>
      </c>
      <c r="S19" s="233" t="s">
        <v>41</v>
      </c>
    </row>
    <row r="20" spans="1:20" ht="15.75" customHeight="1">
      <c r="A20" s="106" t="s">
        <v>23</v>
      </c>
      <c r="B20" s="233">
        <v>14.02</v>
      </c>
      <c r="C20" s="233" t="s">
        <v>41</v>
      </c>
      <c r="D20" s="233">
        <v>14.02</v>
      </c>
      <c r="E20" s="233">
        <v>14.01</v>
      </c>
      <c r="F20" s="233">
        <v>14.01</v>
      </c>
      <c r="G20" s="233" t="s">
        <v>41</v>
      </c>
      <c r="H20" s="233" t="s">
        <v>41</v>
      </c>
      <c r="I20" s="233" t="s">
        <v>41</v>
      </c>
      <c r="J20" s="233">
        <v>14.01</v>
      </c>
      <c r="K20" s="233">
        <v>14.01</v>
      </c>
      <c r="L20" s="233">
        <v>14.01</v>
      </c>
      <c r="M20" s="233">
        <v>14.01</v>
      </c>
      <c r="N20" s="233">
        <v>14.01</v>
      </c>
      <c r="O20" s="233">
        <v>17.616106825849499</v>
      </c>
      <c r="P20" s="233">
        <v>15.956893513783507</v>
      </c>
      <c r="Q20" s="233">
        <v>17.207486806633522</v>
      </c>
      <c r="R20" s="233">
        <v>17.2</v>
      </c>
      <c r="S20" s="233">
        <v>17</v>
      </c>
    </row>
    <row r="22" spans="1:20" ht="14.25" customHeight="1">
      <c r="A22" s="62" t="s">
        <v>20</v>
      </c>
      <c r="C22" s="19"/>
      <c r="D22" s="19"/>
      <c r="E22" s="19"/>
      <c r="F22" s="19"/>
      <c r="G22" s="19"/>
      <c r="H22" s="19"/>
      <c r="I22" s="19"/>
      <c r="J22" s="19"/>
      <c r="K22" s="19"/>
    </row>
    <row r="23" spans="1:20" ht="14.5">
      <c r="A23" s="62"/>
      <c r="C23" s="156"/>
      <c r="D23" s="156"/>
      <c r="E23" s="156"/>
      <c r="F23" s="156"/>
      <c r="G23" s="208"/>
      <c r="H23" s="208"/>
      <c r="I23" s="208"/>
      <c r="M23" s="55"/>
      <c r="N23" s="55"/>
      <c r="O23" s="55"/>
      <c r="P23" s="55"/>
      <c r="Q23" s="55"/>
      <c r="R23" s="55"/>
      <c r="S23" s="55"/>
      <c r="T23" s="55"/>
    </row>
    <row r="24" spans="1:20" ht="14.65" customHeight="1">
      <c r="A24" s="56" t="s">
        <v>340</v>
      </c>
      <c r="C24" s="24"/>
      <c r="D24" s="24"/>
      <c r="E24" s="24"/>
      <c r="F24" s="24"/>
      <c r="G24" s="24"/>
      <c r="H24" s="24"/>
      <c r="I24" s="24"/>
      <c r="J24" s="24"/>
      <c r="K24" s="24"/>
      <c r="M24" s="55"/>
      <c r="N24" s="55"/>
      <c r="O24" s="55"/>
      <c r="P24" s="55"/>
      <c r="Q24" s="55"/>
      <c r="R24" s="55"/>
      <c r="S24" s="55"/>
      <c r="T24" s="55"/>
    </row>
    <row r="25" spans="1:20" ht="14.25" customHeight="1">
      <c r="A25" s="49" t="s">
        <v>16</v>
      </c>
      <c r="B25" s="28" t="s">
        <v>16</v>
      </c>
    </row>
    <row r="26" spans="1:20" ht="14.25" customHeight="1">
      <c r="A26" s="35" t="s">
        <v>577</v>
      </c>
      <c r="B26" s="28"/>
    </row>
    <row r="27" spans="1:20" ht="14.25" customHeight="1">
      <c r="B27" s="28"/>
    </row>
    <row r="28" spans="1:20">
      <c r="A28" s="35" t="s">
        <v>42</v>
      </c>
      <c r="B28" s="159"/>
      <c r="C28" s="159"/>
      <c r="D28" s="159"/>
      <c r="E28" s="159"/>
      <c r="F28" s="159"/>
      <c r="G28" s="159"/>
      <c r="H28" s="159"/>
      <c r="I28" s="159"/>
      <c r="J28" s="159"/>
      <c r="K28" s="159"/>
    </row>
    <row r="29" spans="1:20">
      <c r="B29" s="159"/>
      <c r="C29" s="159"/>
      <c r="D29" s="159"/>
      <c r="E29" s="159"/>
      <c r="F29" s="159"/>
      <c r="G29" s="159"/>
      <c r="H29" s="159"/>
      <c r="I29" s="159"/>
      <c r="J29" s="159"/>
      <c r="K29" s="159"/>
    </row>
    <row r="30" spans="1:20" ht="13.75" customHeight="1">
      <c r="A30" s="27" t="s">
        <v>145</v>
      </c>
      <c r="C30" s="159"/>
      <c r="D30" s="159"/>
      <c r="E30" s="159"/>
      <c r="F30" s="159"/>
      <c r="G30" s="159"/>
      <c r="H30" s="159"/>
      <c r="I30" s="159"/>
      <c r="J30" s="159"/>
      <c r="K30" s="159"/>
    </row>
    <row r="31" spans="1:20" ht="14.25" customHeight="1"/>
    <row r="32" spans="1:20" ht="13.75" customHeight="1">
      <c r="A32" s="159" t="s">
        <v>329</v>
      </c>
      <c r="C32" s="159"/>
      <c r="D32" s="159"/>
      <c r="E32" s="159"/>
      <c r="F32" s="159"/>
      <c r="G32" s="159"/>
      <c r="H32" s="159"/>
      <c r="I32" s="159"/>
      <c r="J32" s="159"/>
      <c r="K32" s="159"/>
    </row>
    <row r="33" spans="1:11">
      <c r="B33" s="159"/>
      <c r="C33" s="159"/>
      <c r="D33" s="159"/>
      <c r="E33" s="159"/>
      <c r="F33" s="159"/>
      <c r="G33" s="159"/>
      <c r="H33" s="159"/>
      <c r="I33" s="159"/>
      <c r="J33" s="159"/>
      <c r="K33" s="159"/>
    </row>
    <row r="34" spans="1:11">
      <c r="A34" s="159" t="s">
        <v>215</v>
      </c>
      <c r="B34" s="159"/>
      <c r="C34" s="159"/>
      <c r="D34" s="159"/>
      <c r="E34" s="159"/>
      <c r="F34" s="159"/>
      <c r="G34" s="159"/>
      <c r="H34" s="159"/>
      <c r="I34" s="159"/>
      <c r="J34" s="159"/>
      <c r="K34" s="159"/>
    </row>
    <row r="35" spans="1:11">
      <c r="B35" s="159"/>
      <c r="C35" s="159"/>
      <c r="D35" s="159"/>
      <c r="E35" s="159"/>
      <c r="F35" s="159"/>
      <c r="G35" s="159"/>
      <c r="H35" s="159"/>
      <c r="I35" s="159"/>
      <c r="J35" s="159"/>
      <c r="K35" s="159"/>
    </row>
    <row r="36" spans="1:11">
      <c r="B36" s="159"/>
      <c r="C36" s="159"/>
      <c r="D36" s="159"/>
      <c r="E36" s="159"/>
      <c r="F36" s="159"/>
      <c r="G36" s="159"/>
      <c r="H36" s="159"/>
      <c r="I36" s="159"/>
      <c r="J36" s="159"/>
      <c r="K36" s="159"/>
    </row>
    <row r="37" spans="1:11">
      <c r="B37" s="159"/>
      <c r="C37" s="159"/>
      <c r="D37" s="159"/>
      <c r="E37" s="159"/>
      <c r="F37" s="159"/>
      <c r="G37" s="159"/>
      <c r="H37" s="159"/>
      <c r="I37" s="159"/>
      <c r="J37" s="159"/>
      <c r="K37" s="159"/>
    </row>
    <row r="38" spans="1:11">
      <c r="B38" s="159"/>
      <c r="C38" s="159"/>
      <c r="D38" s="159"/>
      <c r="E38" s="159"/>
      <c r="F38" s="159"/>
      <c r="G38" s="159"/>
      <c r="H38" s="159"/>
      <c r="I38" s="159"/>
      <c r="J38" s="159"/>
      <c r="K38" s="159"/>
    </row>
  </sheetData>
  <mergeCells count="2">
    <mergeCell ref="A3:A4"/>
    <mergeCell ref="B3:S3"/>
  </mergeCells>
  <conditionalFormatting sqref="M16">
    <cfRule type="expression" dxfId="48" priority="4" stopIfTrue="1">
      <formula>ISNA(ACTIVECELL)</formula>
    </cfRule>
  </conditionalFormatting>
  <conditionalFormatting sqref="N17 P17:Q17">
    <cfRule type="expression" dxfId="47" priority="3" stopIfTrue="1">
      <formula>ISNA(ACTIVECELL)</formula>
    </cfRule>
  </conditionalFormatting>
  <conditionalFormatting sqref="N15 P15:Q15">
    <cfRule type="expression" dxfId="46" priority="2" stopIfTrue="1">
      <formula>ISNA(ACTIVECELL)</formula>
    </cfRule>
  </conditionalFormatting>
  <conditionalFormatting sqref="N16 P16:Q16">
    <cfRule type="expression" dxfId="45" priority="1" stopIfTrue="1">
      <formula>ISNA(ACTIVECELL)</formula>
    </cfRule>
  </conditionalFormatting>
  <hyperlinks>
    <hyperlink ref="U4" location="Content!A1" display="Back to content page"/>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opLeftCell="A10" workbookViewId="0">
      <selection activeCell="A24" sqref="A24:XFD25"/>
    </sheetView>
  </sheetViews>
  <sheetFormatPr defaultColWidth="9.1796875" defaultRowHeight="14"/>
  <cols>
    <col min="1" max="1" width="33.81640625" style="49" customWidth="1"/>
    <col min="2" max="19" width="6.26953125" style="49" customWidth="1"/>
    <col min="20" max="16384" width="9.1796875" style="49"/>
  </cols>
  <sheetData>
    <row r="1" spans="1:22" s="53" customFormat="1">
      <c r="A1" s="28" t="s">
        <v>566</v>
      </c>
      <c r="M1" s="49"/>
      <c r="N1" s="49"/>
      <c r="O1" s="49"/>
      <c r="P1" s="49"/>
      <c r="Q1" s="49"/>
      <c r="R1" s="49"/>
      <c r="S1" s="49"/>
    </row>
    <row r="3" spans="1:22" ht="15" customHeight="1">
      <c r="A3" s="329" t="s">
        <v>26</v>
      </c>
      <c r="B3" s="317" t="s">
        <v>158</v>
      </c>
      <c r="C3" s="317"/>
      <c r="D3" s="317"/>
      <c r="E3" s="317"/>
      <c r="F3" s="317"/>
      <c r="G3" s="317"/>
      <c r="H3" s="317"/>
      <c r="I3" s="317"/>
      <c r="J3" s="317"/>
      <c r="K3" s="317"/>
      <c r="L3" s="317"/>
      <c r="M3" s="317"/>
      <c r="N3" s="317"/>
      <c r="O3" s="317"/>
      <c r="P3" s="317"/>
      <c r="Q3" s="317"/>
      <c r="R3" s="317"/>
      <c r="S3" s="317"/>
    </row>
    <row r="4" spans="1:22" s="27" customFormat="1" ht="14.5">
      <c r="A4" s="329"/>
      <c r="B4" s="104">
        <v>1987</v>
      </c>
      <c r="C4" s="104">
        <v>1992</v>
      </c>
      <c r="D4" s="104">
        <v>1997</v>
      </c>
      <c r="E4" s="104">
        <v>2002</v>
      </c>
      <c r="F4" s="104">
        <v>2007</v>
      </c>
      <c r="G4" s="104">
        <v>2008</v>
      </c>
      <c r="H4" s="104">
        <v>2009</v>
      </c>
      <c r="I4" s="104">
        <v>2010</v>
      </c>
      <c r="J4" s="104">
        <v>2011</v>
      </c>
      <c r="K4" s="12">
        <v>2012</v>
      </c>
      <c r="L4" s="12">
        <v>2013</v>
      </c>
      <c r="M4" s="12">
        <v>2014</v>
      </c>
      <c r="N4" s="12">
        <v>2015</v>
      </c>
      <c r="O4" s="12">
        <v>2016</v>
      </c>
      <c r="P4" s="12">
        <v>2017</v>
      </c>
      <c r="Q4" s="12">
        <v>2018</v>
      </c>
      <c r="R4" s="12">
        <v>2019</v>
      </c>
      <c r="S4" s="12">
        <v>2020</v>
      </c>
      <c r="U4" s="46" t="s">
        <v>521</v>
      </c>
    </row>
    <row r="5" spans="1:22">
      <c r="A5" s="106" t="s">
        <v>14</v>
      </c>
      <c r="B5" s="240">
        <v>76.040000000000006</v>
      </c>
      <c r="C5" s="240"/>
      <c r="D5" s="240">
        <v>76.040000000000006</v>
      </c>
      <c r="E5" s="240">
        <v>32.79</v>
      </c>
      <c r="F5" s="240">
        <v>32.79</v>
      </c>
      <c r="G5" s="240" t="s">
        <v>41</v>
      </c>
      <c r="H5" s="240" t="s">
        <v>41</v>
      </c>
      <c r="I5" s="240" t="s">
        <v>41</v>
      </c>
      <c r="J5" s="240">
        <v>32.79</v>
      </c>
      <c r="K5" s="240" t="s">
        <v>41</v>
      </c>
      <c r="L5" s="240" t="s">
        <v>41</v>
      </c>
      <c r="M5" s="240">
        <v>20.78</v>
      </c>
      <c r="N5" s="240" t="s">
        <v>41</v>
      </c>
      <c r="O5" s="240" t="s">
        <v>41</v>
      </c>
      <c r="P5" s="240">
        <v>20.784924907899999</v>
      </c>
      <c r="Q5" s="240">
        <v>20.784924907899999</v>
      </c>
      <c r="R5" s="240" t="s">
        <v>41</v>
      </c>
      <c r="S5" s="240" t="s">
        <v>41</v>
      </c>
      <c r="V5" s="17"/>
    </row>
    <row r="6" spans="1:22">
      <c r="A6" s="106" t="s">
        <v>13</v>
      </c>
      <c r="B6" s="240" t="s">
        <v>41</v>
      </c>
      <c r="C6" s="240">
        <v>47.79</v>
      </c>
      <c r="D6" s="240">
        <v>44.49</v>
      </c>
      <c r="E6" s="240">
        <v>41.24</v>
      </c>
      <c r="F6" s="240">
        <v>41.24</v>
      </c>
      <c r="G6" s="240" t="s">
        <v>41</v>
      </c>
      <c r="H6" s="240" t="s">
        <v>41</v>
      </c>
      <c r="I6" s="240" t="s">
        <v>41</v>
      </c>
      <c r="J6" s="240">
        <v>41.24</v>
      </c>
      <c r="K6" s="240">
        <v>42.5</v>
      </c>
      <c r="L6" s="240">
        <v>43.6</v>
      </c>
      <c r="M6" s="240">
        <v>44.1</v>
      </c>
      <c r="N6" s="240">
        <v>45.6</v>
      </c>
      <c r="O6" s="240" t="s">
        <v>41</v>
      </c>
      <c r="P6" s="240">
        <v>35.751295336799998</v>
      </c>
      <c r="Q6" s="240">
        <v>35.751295336799998</v>
      </c>
      <c r="R6" s="240" t="s">
        <v>41</v>
      </c>
      <c r="S6" s="240" t="s">
        <v>41</v>
      </c>
    </row>
    <row r="7" spans="1:22">
      <c r="A7" s="106" t="s">
        <v>497</v>
      </c>
      <c r="B7" s="240" t="s">
        <v>41</v>
      </c>
      <c r="C7" s="240" t="s">
        <v>41</v>
      </c>
      <c r="D7" s="240" t="s">
        <v>41</v>
      </c>
      <c r="E7" s="240" t="s">
        <v>41</v>
      </c>
      <c r="F7" s="240">
        <v>47</v>
      </c>
      <c r="G7" s="240" t="s">
        <v>41</v>
      </c>
      <c r="H7" s="240" t="s">
        <v>41</v>
      </c>
      <c r="I7" s="240" t="s">
        <v>41</v>
      </c>
      <c r="J7" s="240" t="s">
        <v>41</v>
      </c>
      <c r="K7" s="240">
        <v>47</v>
      </c>
      <c r="L7" s="240" t="s">
        <v>41</v>
      </c>
      <c r="M7" s="240" t="s">
        <v>41</v>
      </c>
      <c r="N7" s="240" t="s">
        <v>41</v>
      </c>
      <c r="O7" s="240" t="s">
        <v>41</v>
      </c>
      <c r="P7" s="240">
        <v>47</v>
      </c>
      <c r="Q7" s="240">
        <v>47</v>
      </c>
      <c r="R7" s="240" t="s">
        <v>41</v>
      </c>
      <c r="S7" s="240" t="s">
        <v>41</v>
      </c>
    </row>
    <row r="8" spans="1:22">
      <c r="A8" s="13" t="s">
        <v>37</v>
      </c>
      <c r="B8" s="240" t="s">
        <v>41</v>
      </c>
      <c r="C8" s="240" t="s">
        <v>41</v>
      </c>
      <c r="D8" s="240" t="s">
        <v>41</v>
      </c>
      <c r="E8" s="240">
        <v>17.68</v>
      </c>
      <c r="F8" s="240">
        <v>17.68</v>
      </c>
      <c r="G8" s="240" t="s">
        <v>41</v>
      </c>
      <c r="H8" s="240" t="s">
        <v>41</v>
      </c>
      <c r="I8" s="240" t="s">
        <v>41</v>
      </c>
      <c r="J8" s="240">
        <v>17.68</v>
      </c>
      <c r="K8" s="240" t="s">
        <v>41</v>
      </c>
      <c r="L8" s="240" t="s">
        <v>41</v>
      </c>
      <c r="M8" s="240">
        <v>10.52</v>
      </c>
      <c r="N8" s="240" t="s">
        <v>41</v>
      </c>
      <c r="O8" s="240" t="s">
        <v>41</v>
      </c>
      <c r="P8" s="240">
        <v>10.517846693999999</v>
      </c>
      <c r="Q8" s="240">
        <v>10.517846693999999</v>
      </c>
      <c r="R8" s="240" t="s">
        <v>41</v>
      </c>
      <c r="S8" s="240" t="s">
        <v>41</v>
      </c>
    </row>
    <row r="9" spans="1:22">
      <c r="A9" s="106" t="s">
        <v>496</v>
      </c>
      <c r="B9" s="240" t="s">
        <v>41</v>
      </c>
      <c r="C9" s="240" t="s">
        <v>41</v>
      </c>
      <c r="D9" s="240">
        <v>95.89</v>
      </c>
      <c r="E9" s="240">
        <v>96.55</v>
      </c>
      <c r="F9" s="240">
        <v>96.55</v>
      </c>
      <c r="G9" s="240" t="s">
        <v>41</v>
      </c>
      <c r="H9" s="240" t="s">
        <v>41</v>
      </c>
      <c r="I9" s="240" t="s">
        <v>41</v>
      </c>
      <c r="J9" s="240">
        <v>96.55</v>
      </c>
      <c r="K9" s="240" t="s">
        <v>41</v>
      </c>
      <c r="L9" s="240" t="s">
        <v>41</v>
      </c>
      <c r="M9" s="240">
        <v>96.55</v>
      </c>
      <c r="N9" s="240" t="s">
        <v>41</v>
      </c>
      <c r="O9" s="240" t="s">
        <v>41</v>
      </c>
      <c r="P9" s="240">
        <v>94.1947565543</v>
      </c>
      <c r="Q9" s="240">
        <v>94.1947565543</v>
      </c>
      <c r="R9" s="240" t="s">
        <v>41</v>
      </c>
      <c r="S9" s="240" t="s">
        <v>41</v>
      </c>
    </row>
    <row r="10" spans="1:22">
      <c r="A10" s="106" t="s">
        <v>11</v>
      </c>
      <c r="B10" s="240">
        <v>56</v>
      </c>
      <c r="C10" s="240" t="s">
        <v>41</v>
      </c>
      <c r="D10" s="240">
        <v>56</v>
      </c>
      <c r="E10" s="240">
        <v>20</v>
      </c>
      <c r="F10" s="240">
        <v>20</v>
      </c>
      <c r="G10" s="240" t="s">
        <v>41</v>
      </c>
      <c r="H10" s="240" t="s">
        <v>41</v>
      </c>
      <c r="I10" s="240" t="s">
        <v>41</v>
      </c>
      <c r="J10" s="240">
        <v>20</v>
      </c>
      <c r="K10" s="240" t="s">
        <v>41</v>
      </c>
      <c r="L10" s="240" t="s">
        <v>41</v>
      </c>
      <c r="M10" s="240">
        <v>8.6760000000000002</v>
      </c>
      <c r="N10" s="240" t="s">
        <v>41</v>
      </c>
      <c r="O10" s="240" t="s">
        <v>41</v>
      </c>
      <c r="P10" s="240">
        <v>8.6757990867999997</v>
      </c>
      <c r="Q10" s="240">
        <v>8.6757990867999997</v>
      </c>
      <c r="R10" s="240" t="s">
        <v>41</v>
      </c>
      <c r="S10" s="240" t="s">
        <v>41</v>
      </c>
    </row>
    <row r="11" spans="1:22">
      <c r="A11" s="106" t="s">
        <v>10</v>
      </c>
      <c r="B11" s="240">
        <v>99.02</v>
      </c>
      <c r="C11" s="240" t="s">
        <v>41</v>
      </c>
      <c r="D11" s="240">
        <v>99.02</v>
      </c>
      <c r="E11" s="240">
        <v>97.48</v>
      </c>
      <c r="F11" s="240">
        <v>97.48</v>
      </c>
      <c r="G11" s="240" t="s">
        <v>41</v>
      </c>
      <c r="H11" s="240" t="s">
        <v>41</v>
      </c>
      <c r="I11" s="240" t="s">
        <v>41</v>
      </c>
      <c r="J11" s="240">
        <v>97.48</v>
      </c>
      <c r="K11" s="240" t="s">
        <v>41</v>
      </c>
      <c r="L11" s="240" t="s">
        <v>41</v>
      </c>
      <c r="M11" s="240">
        <v>97.76</v>
      </c>
      <c r="N11" s="240" t="s">
        <v>41</v>
      </c>
      <c r="O11" s="240" t="s">
        <v>41</v>
      </c>
      <c r="P11" s="240">
        <v>95.892128731499994</v>
      </c>
      <c r="Q11" s="240">
        <v>95.892128731499994</v>
      </c>
      <c r="R11" s="240" t="s">
        <v>41</v>
      </c>
      <c r="S11" s="240" t="s">
        <v>41</v>
      </c>
    </row>
    <row r="12" spans="1:22" ht="13.5" customHeight="1">
      <c r="A12" s="106" t="s">
        <v>9</v>
      </c>
      <c r="B12" s="240" t="s">
        <v>41</v>
      </c>
      <c r="C12" s="240" t="s">
        <v>41</v>
      </c>
      <c r="D12" s="240">
        <v>86.43</v>
      </c>
      <c r="E12" s="240">
        <v>83.55</v>
      </c>
      <c r="F12" s="240">
        <v>83.55</v>
      </c>
      <c r="G12" s="240" t="s">
        <v>41</v>
      </c>
      <c r="H12" s="240" t="s">
        <v>41</v>
      </c>
      <c r="I12" s="240" t="s">
        <v>41</v>
      </c>
      <c r="J12" s="240">
        <v>83.55</v>
      </c>
      <c r="K12" s="240" t="s">
        <v>41</v>
      </c>
      <c r="L12" s="240" t="s">
        <v>41</v>
      </c>
      <c r="M12" s="240">
        <v>85.92</v>
      </c>
      <c r="N12" s="240" t="s">
        <v>41</v>
      </c>
      <c r="O12" s="240" t="s">
        <v>41</v>
      </c>
      <c r="P12" s="240">
        <v>85.9375</v>
      </c>
      <c r="Q12" s="240">
        <v>85.9375</v>
      </c>
      <c r="R12" s="240" t="s">
        <v>41</v>
      </c>
      <c r="S12" s="240" t="s">
        <v>41</v>
      </c>
    </row>
    <row r="13" spans="1:22" ht="16">
      <c r="A13" s="106" t="s">
        <v>8</v>
      </c>
      <c r="B13" s="240" t="s">
        <v>41</v>
      </c>
      <c r="C13" s="240" t="s">
        <v>41</v>
      </c>
      <c r="D13" s="240">
        <v>74.8</v>
      </c>
      <c r="E13" s="240">
        <v>70.8</v>
      </c>
      <c r="F13" s="240">
        <v>66.400000000000006</v>
      </c>
      <c r="G13" s="240">
        <v>63.47402597402597</v>
      </c>
      <c r="H13" s="240">
        <v>63.132911392405063</v>
      </c>
      <c r="I13" s="240">
        <v>63.42229199372057</v>
      </c>
      <c r="J13" s="240">
        <v>62.35</v>
      </c>
      <c r="K13" s="240">
        <v>62.71</v>
      </c>
      <c r="L13" s="240">
        <v>61.68</v>
      </c>
      <c r="M13" s="240">
        <v>60.161290322580641</v>
      </c>
      <c r="N13" s="240">
        <v>56.045751633986931</v>
      </c>
      <c r="O13" s="240">
        <v>56.612903225806456</v>
      </c>
      <c r="P13" s="240">
        <v>55.447154471544714</v>
      </c>
      <c r="Q13" s="240">
        <v>50.592216582064296</v>
      </c>
      <c r="R13" s="240">
        <v>50.084033613445378</v>
      </c>
      <c r="S13" s="240" t="s">
        <v>599</v>
      </c>
    </row>
    <row r="14" spans="1:22">
      <c r="A14" s="106" t="s">
        <v>6</v>
      </c>
      <c r="B14" s="240" t="s">
        <v>41</v>
      </c>
      <c r="C14" s="240">
        <v>89.26</v>
      </c>
      <c r="D14" s="240">
        <v>89.26</v>
      </c>
      <c r="E14" s="240">
        <v>73.900000000000006</v>
      </c>
      <c r="F14" s="240">
        <v>73.900000000000006</v>
      </c>
      <c r="G14" s="240" t="s">
        <v>41</v>
      </c>
      <c r="H14" s="240" t="s">
        <v>41</v>
      </c>
      <c r="I14" s="240" t="s">
        <v>41</v>
      </c>
      <c r="J14" s="240">
        <v>73.900000000000006</v>
      </c>
      <c r="K14" s="240" t="s">
        <v>41</v>
      </c>
      <c r="L14" s="240" t="s">
        <v>41</v>
      </c>
      <c r="M14" s="240">
        <v>78.040000000000006</v>
      </c>
      <c r="N14" s="240" t="s">
        <v>41</v>
      </c>
      <c r="O14" s="240" t="s">
        <v>41</v>
      </c>
      <c r="P14" s="240">
        <v>73.048200950400002</v>
      </c>
      <c r="Q14" s="240">
        <v>73.048200950400002</v>
      </c>
      <c r="R14" s="240" t="s">
        <v>41</v>
      </c>
      <c r="S14" s="240" t="s">
        <v>41</v>
      </c>
    </row>
    <row r="15" spans="1:22">
      <c r="A15" s="106" t="s">
        <v>18</v>
      </c>
      <c r="B15" s="240">
        <v>82.14</v>
      </c>
      <c r="C15" s="240">
        <v>68.27</v>
      </c>
      <c r="D15" s="240">
        <v>70.150000000000006</v>
      </c>
      <c r="E15" s="240">
        <v>71</v>
      </c>
      <c r="F15" s="240">
        <v>71</v>
      </c>
      <c r="G15" s="240" t="s">
        <v>41</v>
      </c>
      <c r="H15" s="240" t="s">
        <v>41</v>
      </c>
      <c r="I15" s="240" t="s">
        <v>41</v>
      </c>
      <c r="J15" s="240">
        <v>71</v>
      </c>
      <c r="K15" s="240" t="s">
        <v>41</v>
      </c>
      <c r="L15" s="240" t="s">
        <v>41</v>
      </c>
      <c r="M15" s="240">
        <v>69.790000000000006</v>
      </c>
      <c r="N15" s="240" t="s">
        <v>41</v>
      </c>
      <c r="O15" s="240" t="s">
        <v>41</v>
      </c>
      <c r="P15" s="240">
        <v>69.791666666699996</v>
      </c>
      <c r="Q15" s="240">
        <v>69.791666666699996</v>
      </c>
      <c r="R15" s="240" t="s">
        <v>41</v>
      </c>
      <c r="S15" s="240" t="s">
        <v>41</v>
      </c>
    </row>
    <row r="16" spans="1:22">
      <c r="A16" s="106" t="s">
        <v>4</v>
      </c>
      <c r="B16" s="240" t="s">
        <v>41</v>
      </c>
      <c r="C16" s="240">
        <v>7.5629999999999997</v>
      </c>
      <c r="D16" s="240">
        <v>7.5629999999999997</v>
      </c>
      <c r="E16" s="240">
        <v>7.5629999999999997</v>
      </c>
      <c r="F16" s="240">
        <v>6.569</v>
      </c>
      <c r="G16" s="240" t="s">
        <v>41</v>
      </c>
      <c r="H16" s="240" t="s">
        <v>41</v>
      </c>
      <c r="I16" s="240" t="s">
        <v>41</v>
      </c>
      <c r="J16" s="240">
        <v>6.569</v>
      </c>
      <c r="K16" s="240">
        <v>6.57</v>
      </c>
      <c r="L16" s="240">
        <v>6.57</v>
      </c>
      <c r="M16" s="240">
        <v>6.569</v>
      </c>
      <c r="N16" s="240" t="s">
        <v>41</v>
      </c>
      <c r="O16" s="240" t="s">
        <v>41</v>
      </c>
      <c r="P16" s="240">
        <v>6.5693430657</v>
      </c>
      <c r="Q16" s="240">
        <v>6.5693430657</v>
      </c>
      <c r="R16" s="240" t="s">
        <v>41</v>
      </c>
      <c r="S16" s="240" t="s">
        <v>41</v>
      </c>
    </row>
    <row r="17" spans="1:19">
      <c r="A17" s="106" t="s">
        <v>3</v>
      </c>
      <c r="B17" s="240" t="s">
        <v>41</v>
      </c>
      <c r="C17" s="240">
        <v>71.98</v>
      </c>
      <c r="D17" s="240">
        <v>67.5</v>
      </c>
      <c r="E17" s="240">
        <v>62.69</v>
      </c>
      <c r="F17" s="240">
        <v>62.69</v>
      </c>
      <c r="G17" s="240" t="s">
        <v>41</v>
      </c>
      <c r="H17" s="240" t="s">
        <v>41</v>
      </c>
      <c r="I17" s="240" t="s">
        <v>41</v>
      </c>
      <c r="J17" s="240">
        <v>62.69</v>
      </c>
      <c r="K17" s="240" t="s">
        <v>41</v>
      </c>
      <c r="L17" s="240" t="s">
        <v>41</v>
      </c>
      <c r="M17" s="240">
        <v>62.69</v>
      </c>
      <c r="N17" s="240" t="s">
        <v>41</v>
      </c>
      <c r="O17" s="240" t="s">
        <v>41</v>
      </c>
      <c r="P17" s="240">
        <v>58.771929824600001</v>
      </c>
      <c r="Q17" s="240">
        <v>57.914357682599999</v>
      </c>
      <c r="R17" s="240" t="s">
        <v>41</v>
      </c>
      <c r="S17" s="240" t="s">
        <v>41</v>
      </c>
    </row>
    <row r="18" spans="1:19">
      <c r="A18" s="99" t="s">
        <v>30</v>
      </c>
      <c r="B18" s="240" t="s">
        <v>41</v>
      </c>
      <c r="C18" s="240" t="s">
        <v>41</v>
      </c>
      <c r="D18" s="240" t="s">
        <v>41</v>
      </c>
      <c r="E18" s="240">
        <v>89.35</v>
      </c>
      <c r="F18" s="240">
        <v>89.35</v>
      </c>
      <c r="G18" s="240" t="s">
        <v>41</v>
      </c>
      <c r="H18" s="240" t="s">
        <v>41</v>
      </c>
      <c r="I18" s="240" t="s">
        <v>41</v>
      </c>
      <c r="J18" s="240">
        <v>89.35</v>
      </c>
      <c r="K18" s="240" t="s">
        <v>41</v>
      </c>
      <c r="L18" s="240" t="s">
        <v>41</v>
      </c>
      <c r="M18" s="240">
        <v>89.35</v>
      </c>
      <c r="N18" s="240" t="s">
        <v>41</v>
      </c>
      <c r="O18" s="240" t="s">
        <v>41</v>
      </c>
      <c r="P18" s="240">
        <v>89.351851851899994</v>
      </c>
      <c r="Q18" s="240">
        <v>89.351851851899994</v>
      </c>
      <c r="R18" s="240" t="s">
        <v>41</v>
      </c>
      <c r="S18" s="240" t="s">
        <v>41</v>
      </c>
    </row>
    <row r="19" spans="1:19">
      <c r="A19" s="106" t="s">
        <v>1</v>
      </c>
      <c r="B19" s="240" t="s">
        <v>41</v>
      </c>
      <c r="C19" s="240">
        <v>76.650000000000006</v>
      </c>
      <c r="D19" s="240">
        <v>77.260000000000005</v>
      </c>
      <c r="E19" s="240">
        <v>75.86</v>
      </c>
      <c r="F19" s="240">
        <v>75.86</v>
      </c>
      <c r="G19" s="240" t="s">
        <v>41</v>
      </c>
      <c r="H19" s="240" t="s">
        <v>41</v>
      </c>
      <c r="I19" s="240" t="s">
        <v>41</v>
      </c>
      <c r="J19" s="240">
        <v>75.86</v>
      </c>
      <c r="K19" s="240" t="s">
        <v>41</v>
      </c>
      <c r="L19" s="240" t="s">
        <v>41</v>
      </c>
      <c r="M19" s="240">
        <v>73.28</v>
      </c>
      <c r="N19" s="240" t="s">
        <v>41</v>
      </c>
      <c r="O19" s="240" t="s">
        <v>41</v>
      </c>
      <c r="P19" s="240">
        <v>73.282442748099996</v>
      </c>
      <c r="Q19" s="240">
        <v>73.282442748099996</v>
      </c>
      <c r="R19" s="240" t="s">
        <v>41</v>
      </c>
      <c r="S19" s="240" t="s">
        <v>41</v>
      </c>
    </row>
    <row r="20" spans="1:19">
      <c r="A20" s="106" t="s">
        <v>23</v>
      </c>
      <c r="B20" s="240">
        <v>79.02</v>
      </c>
      <c r="C20" s="240" t="s">
        <v>41</v>
      </c>
      <c r="D20" s="240">
        <v>79.02</v>
      </c>
      <c r="E20" s="240">
        <v>78.91</v>
      </c>
      <c r="F20" s="240">
        <v>78.91</v>
      </c>
      <c r="G20" s="240" t="s">
        <v>41</v>
      </c>
      <c r="H20" s="240" t="s">
        <v>41</v>
      </c>
      <c r="I20" s="240" t="s">
        <v>41</v>
      </c>
      <c r="J20" s="240">
        <v>78.91</v>
      </c>
      <c r="K20" s="240">
        <v>78.91</v>
      </c>
      <c r="L20" s="240">
        <v>78.91</v>
      </c>
      <c r="M20" s="240">
        <v>78.91</v>
      </c>
      <c r="N20" s="240">
        <v>78.91</v>
      </c>
      <c r="O20" s="240">
        <v>79.992578160373483</v>
      </c>
      <c r="P20" s="240">
        <v>81.645564374194265</v>
      </c>
      <c r="Q20" s="240">
        <v>80.635425750853472</v>
      </c>
      <c r="R20" s="240">
        <v>80.5</v>
      </c>
      <c r="S20" s="240">
        <v>79.900000000000006</v>
      </c>
    </row>
    <row r="21" spans="1:19">
      <c r="E21" s="80"/>
      <c r="F21" s="80"/>
      <c r="G21" s="80"/>
      <c r="H21" s="80"/>
      <c r="I21" s="80"/>
      <c r="J21" s="80"/>
    </row>
    <row r="22" spans="1:19" ht="14.25" customHeight="1">
      <c r="A22" s="62" t="s">
        <v>20</v>
      </c>
      <c r="C22" s="19"/>
      <c r="D22" s="19"/>
      <c r="E22" s="19"/>
      <c r="F22" s="19"/>
      <c r="G22" s="19"/>
      <c r="H22" s="19"/>
      <c r="I22" s="19"/>
      <c r="J22" s="19"/>
    </row>
    <row r="23" spans="1:19" ht="14.5">
      <c r="A23" s="62"/>
      <c r="C23" s="156"/>
      <c r="D23" s="156"/>
      <c r="E23" s="156"/>
      <c r="F23" s="156"/>
      <c r="G23" s="208"/>
      <c r="H23" s="208"/>
      <c r="I23" s="208"/>
      <c r="M23" s="55"/>
      <c r="N23" s="55"/>
      <c r="O23" s="55"/>
      <c r="P23" s="55"/>
      <c r="Q23" s="55"/>
      <c r="R23" s="55"/>
      <c r="S23" s="55"/>
    </row>
    <row r="24" spans="1:19" ht="13.75" customHeight="1">
      <c r="A24" s="56" t="s">
        <v>341</v>
      </c>
      <c r="C24" s="24"/>
      <c r="D24" s="24"/>
      <c r="E24" s="24"/>
      <c r="F24" s="24"/>
      <c r="G24" s="24"/>
      <c r="H24" s="24"/>
      <c r="I24" s="24"/>
      <c r="J24" s="24"/>
      <c r="K24" s="24"/>
    </row>
    <row r="25" spans="1:19">
      <c r="A25" s="156"/>
      <c r="B25" s="24"/>
      <c r="C25" s="24"/>
      <c r="D25" s="24"/>
      <c r="E25" s="24"/>
      <c r="F25" s="24"/>
      <c r="G25" s="24"/>
      <c r="H25" s="24"/>
      <c r="I25" s="24"/>
      <c r="J25" s="24"/>
      <c r="K25" s="24"/>
    </row>
    <row r="26" spans="1:19">
      <c r="A26" s="35" t="s">
        <v>577</v>
      </c>
      <c r="B26" s="24"/>
      <c r="C26" s="24"/>
      <c r="D26" s="24"/>
      <c r="E26" s="24"/>
      <c r="F26" s="24"/>
      <c r="G26" s="24"/>
      <c r="H26" s="24"/>
      <c r="I26" s="24"/>
      <c r="J26" s="24"/>
      <c r="K26" s="24"/>
    </row>
    <row r="27" spans="1:19">
      <c r="A27" s="224"/>
      <c r="B27" s="24"/>
      <c r="C27" s="24"/>
      <c r="D27" s="24"/>
      <c r="E27" s="24"/>
      <c r="F27" s="24"/>
      <c r="G27" s="24"/>
      <c r="H27" s="24"/>
      <c r="I27" s="24"/>
      <c r="J27" s="24"/>
      <c r="K27" s="24"/>
    </row>
    <row r="28" spans="1:19">
      <c r="A28" s="35" t="s">
        <v>42</v>
      </c>
      <c r="B28" s="159"/>
      <c r="C28" s="159"/>
      <c r="D28" s="159"/>
      <c r="E28" s="159"/>
      <c r="F28" s="159"/>
      <c r="G28" s="159"/>
      <c r="H28" s="159"/>
      <c r="I28" s="159"/>
      <c r="J28" s="159"/>
      <c r="K28" s="159"/>
    </row>
    <row r="29" spans="1:19">
      <c r="B29" s="159"/>
      <c r="C29" s="159"/>
      <c r="D29" s="159"/>
      <c r="E29" s="159"/>
      <c r="F29" s="159"/>
      <c r="G29" s="159"/>
      <c r="H29" s="159"/>
      <c r="I29" s="159"/>
      <c r="J29" s="159"/>
      <c r="K29" s="159"/>
    </row>
    <row r="30" spans="1:19" ht="13.75" customHeight="1">
      <c r="A30" s="27" t="s">
        <v>145</v>
      </c>
      <c r="C30" s="159"/>
      <c r="D30" s="159"/>
      <c r="E30" s="159"/>
      <c r="F30" s="159"/>
      <c r="G30" s="159"/>
      <c r="H30" s="159"/>
      <c r="I30" s="159"/>
      <c r="J30" s="159"/>
      <c r="K30" s="159"/>
    </row>
    <row r="32" spans="1:19" ht="13.75" customHeight="1">
      <c r="A32" s="159" t="s">
        <v>214</v>
      </c>
      <c r="C32" s="159"/>
      <c r="D32" s="159"/>
      <c r="E32" s="159"/>
      <c r="F32" s="159"/>
      <c r="G32" s="159"/>
      <c r="H32" s="159"/>
      <c r="I32" s="159"/>
      <c r="J32" s="159"/>
      <c r="K32" s="159"/>
    </row>
    <row r="33" spans="1:11">
      <c r="B33" s="159"/>
      <c r="C33" s="159"/>
      <c r="D33" s="159"/>
      <c r="E33" s="159"/>
      <c r="F33" s="159"/>
      <c r="G33" s="159"/>
      <c r="H33" s="159"/>
      <c r="I33" s="159"/>
      <c r="J33" s="159"/>
      <c r="K33" s="159"/>
    </row>
    <row r="34" spans="1:11">
      <c r="A34" s="159" t="s">
        <v>215</v>
      </c>
      <c r="B34" s="159"/>
      <c r="C34" s="159"/>
      <c r="D34" s="159"/>
      <c r="E34" s="159"/>
      <c r="F34" s="159"/>
      <c r="G34" s="159"/>
      <c r="H34" s="159"/>
      <c r="I34" s="159"/>
      <c r="J34" s="159"/>
      <c r="K34" s="159"/>
    </row>
    <row r="35" spans="1:11">
      <c r="B35" s="159"/>
      <c r="C35" s="159"/>
      <c r="D35" s="159"/>
      <c r="E35" s="159"/>
      <c r="F35" s="159"/>
      <c r="G35" s="159"/>
      <c r="H35" s="159"/>
      <c r="I35" s="159"/>
      <c r="J35" s="159"/>
      <c r="K35" s="159"/>
    </row>
    <row r="36" spans="1:11">
      <c r="B36" s="159"/>
      <c r="C36" s="159"/>
      <c r="D36" s="159"/>
      <c r="E36" s="159"/>
      <c r="F36" s="159"/>
      <c r="G36" s="159"/>
      <c r="H36" s="159"/>
      <c r="I36" s="159"/>
      <c r="J36" s="159"/>
      <c r="K36" s="159"/>
    </row>
    <row r="37" spans="1:11">
      <c r="B37" s="159"/>
      <c r="C37" s="159"/>
      <c r="D37" s="159"/>
      <c r="E37" s="159"/>
      <c r="F37" s="159"/>
      <c r="G37" s="159"/>
      <c r="H37" s="159"/>
      <c r="I37" s="159"/>
      <c r="J37" s="159"/>
      <c r="K37" s="159"/>
    </row>
    <row r="38" spans="1:11">
      <c r="B38" s="159"/>
      <c r="C38" s="159"/>
      <c r="D38" s="159"/>
      <c r="E38" s="159"/>
      <c r="F38" s="159"/>
      <c r="G38" s="159"/>
      <c r="H38" s="159"/>
      <c r="I38" s="159"/>
      <c r="J38" s="159"/>
      <c r="K38" s="159"/>
    </row>
  </sheetData>
  <mergeCells count="2">
    <mergeCell ref="A3:A4"/>
    <mergeCell ref="B3:S3"/>
  </mergeCells>
  <hyperlinks>
    <hyperlink ref="U4" location="Content!A1" display="Back to content page"/>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opLeftCell="A16" workbookViewId="0">
      <selection activeCell="B7" sqref="B7:E7"/>
    </sheetView>
  </sheetViews>
  <sheetFormatPr defaultColWidth="9.1796875" defaultRowHeight="14"/>
  <cols>
    <col min="1" max="1" width="33.81640625" style="49" customWidth="1"/>
    <col min="2" max="19" width="6.26953125" style="49" customWidth="1"/>
    <col min="20" max="16384" width="9.1796875" style="49"/>
  </cols>
  <sheetData>
    <row r="1" spans="1:22" s="53" customFormat="1">
      <c r="A1" s="28" t="s">
        <v>567</v>
      </c>
      <c r="M1" s="49"/>
      <c r="N1" s="49"/>
      <c r="O1" s="49"/>
      <c r="P1" s="49"/>
      <c r="Q1" s="49"/>
      <c r="R1" s="49"/>
      <c r="S1" s="49"/>
    </row>
    <row r="3" spans="1:22" ht="15" customHeight="1">
      <c r="A3" s="329" t="s">
        <v>26</v>
      </c>
      <c r="B3" s="317" t="s">
        <v>158</v>
      </c>
      <c r="C3" s="317"/>
      <c r="D3" s="317"/>
      <c r="E3" s="317"/>
      <c r="F3" s="317"/>
      <c r="G3" s="317"/>
      <c r="H3" s="317"/>
      <c r="I3" s="317"/>
      <c r="J3" s="317"/>
      <c r="K3" s="317"/>
      <c r="L3" s="317"/>
      <c r="M3" s="317"/>
      <c r="N3" s="317"/>
      <c r="O3" s="317"/>
      <c r="P3" s="317"/>
      <c r="Q3" s="317"/>
      <c r="R3" s="317"/>
      <c r="S3" s="317"/>
    </row>
    <row r="4" spans="1:22" s="27" customFormat="1" ht="14.5">
      <c r="A4" s="329"/>
      <c r="B4" s="104">
        <v>1987</v>
      </c>
      <c r="C4" s="104">
        <v>1992</v>
      </c>
      <c r="D4" s="104">
        <v>1997</v>
      </c>
      <c r="E4" s="104">
        <v>2002</v>
      </c>
      <c r="F4" s="104">
        <v>2007</v>
      </c>
      <c r="G4" s="104">
        <v>2008</v>
      </c>
      <c r="H4" s="104">
        <v>2009</v>
      </c>
      <c r="I4" s="104">
        <v>2010</v>
      </c>
      <c r="J4" s="104">
        <v>2011</v>
      </c>
      <c r="K4" s="12">
        <v>2012</v>
      </c>
      <c r="L4" s="12">
        <v>2013</v>
      </c>
      <c r="M4" s="12">
        <v>2014</v>
      </c>
      <c r="N4" s="12">
        <v>2015</v>
      </c>
      <c r="O4" s="12">
        <v>2016</v>
      </c>
      <c r="P4" s="12">
        <v>2017</v>
      </c>
      <c r="Q4" s="12">
        <v>2018</v>
      </c>
      <c r="R4" s="12">
        <v>2019</v>
      </c>
      <c r="S4" s="12">
        <v>2020</v>
      </c>
      <c r="U4" s="46" t="s">
        <v>521</v>
      </c>
      <c r="V4" s="83"/>
    </row>
    <row r="5" spans="1:22">
      <c r="A5" s="106" t="s">
        <v>14</v>
      </c>
      <c r="B5" s="240">
        <v>10</v>
      </c>
      <c r="C5" s="240" t="s">
        <v>41</v>
      </c>
      <c r="D5" s="240">
        <v>10</v>
      </c>
      <c r="E5" s="240">
        <v>28.81</v>
      </c>
      <c r="F5" s="240">
        <v>28.81</v>
      </c>
      <c r="G5" s="240" t="s">
        <v>41</v>
      </c>
      <c r="H5" s="240" t="s">
        <v>41</v>
      </c>
      <c r="I5" s="240" t="s">
        <v>41</v>
      </c>
      <c r="J5" s="240">
        <v>28.81</v>
      </c>
      <c r="K5" s="240">
        <v>29.1</v>
      </c>
      <c r="L5" s="240">
        <v>29.7</v>
      </c>
      <c r="M5" s="240">
        <v>31.6</v>
      </c>
      <c r="N5" s="240">
        <v>31.8</v>
      </c>
      <c r="O5" s="240" t="s">
        <v>41</v>
      </c>
      <c r="P5" s="240">
        <v>33.947293850900003</v>
      </c>
      <c r="Q5" s="240">
        <v>33.947293850900003</v>
      </c>
      <c r="R5" s="240" t="s">
        <v>41</v>
      </c>
      <c r="S5" s="240" t="s">
        <v>41</v>
      </c>
    </row>
    <row r="6" spans="1:22">
      <c r="A6" s="106" t="s">
        <v>13</v>
      </c>
      <c r="B6" s="240" t="s">
        <v>41</v>
      </c>
      <c r="C6" s="240">
        <v>20.350000000000001</v>
      </c>
      <c r="D6" s="240">
        <v>19.18</v>
      </c>
      <c r="E6" s="240">
        <v>18.04</v>
      </c>
      <c r="F6" s="240">
        <v>18.04</v>
      </c>
      <c r="G6" s="240" t="s">
        <v>41</v>
      </c>
      <c r="H6" s="240" t="s">
        <v>41</v>
      </c>
      <c r="I6" s="240" t="s">
        <v>41</v>
      </c>
      <c r="J6" s="240">
        <v>18.04</v>
      </c>
      <c r="K6" s="240">
        <v>18.100000000000001</v>
      </c>
      <c r="L6" s="240">
        <v>18.93</v>
      </c>
      <c r="M6" s="240">
        <v>18.54</v>
      </c>
      <c r="N6" s="240">
        <v>18.7</v>
      </c>
      <c r="O6" s="240" t="s">
        <v>41</v>
      </c>
      <c r="P6" s="240">
        <v>12.124352331600001</v>
      </c>
      <c r="Q6" s="240">
        <v>12.124352331600001</v>
      </c>
      <c r="R6" s="240" t="s">
        <v>41</v>
      </c>
      <c r="S6" s="240" t="s">
        <v>41</v>
      </c>
      <c r="V6" s="17"/>
    </row>
    <row r="7" spans="1:22">
      <c r="A7" s="106" t="s">
        <v>497</v>
      </c>
      <c r="B7" s="240" t="s">
        <v>41</v>
      </c>
      <c r="C7" s="240" t="s">
        <v>41</v>
      </c>
      <c r="D7" s="240" t="s">
        <v>41</v>
      </c>
      <c r="E7" s="240" t="s">
        <v>41</v>
      </c>
      <c r="F7" s="240">
        <v>5</v>
      </c>
      <c r="G7" s="240" t="s">
        <v>41</v>
      </c>
      <c r="H7" s="240" t="s">
        <v>41</v>
      </c>
      <c r="I7" s="240" t="s">
        <v>41</v>
      </c>
      <c r="J7" s="240" t="s">
        <v>41</v>
      </c>
      <c r="K7" s="240">
        <v>5</v>
      </c>
      <c r="L7" s="240" t="s">
        <v>41</v>
      </c>
      <c r="M7" s="240" t="s">
        <v>41</v>
      </c>
      <c r="N7" s="240" t="s">
        <v>41</v>
      </c>
      <c r="O7" s="240" t="s">
        <v>41</v>
      </c>
      <c r="P7" s="240">
        <v>5</v>
      </c>
      <c r="Q7" s="240">
        <v>5</v>
      </c>
      <c r="R7" s="240" t="s">
        <v>41</v>
      </c>
      <c r="S7" s="240" t="s">
        <v>41</v>
      </c>
      <c r="V7" s="17"/>
    </row>
    <row r="8" spans="1:22">
      <c r="A8" s="13" t="s">
        <v>37</v>
      </c>
      <c r="B8" s="240" t="s">
        <v>41</v>
      </c>
      <c r="C8" s="240" t="s">
        <v>41</v>
      </c>
      <c r="D8" s="240" t="s">
        <v>41</v>
      </c>
      <c r="E8" s="240">
        <v>19.75</v>
      </c>
      <c r="F8" s="240">
        <v>19.75</v>
      </c>
      <c r="G8" s="240" t="s">
        <v>41</v>
      </c>
      <c r="H8" s="240" t="s">
        <v>41</v>
      </c>
      <c r="I8" s="240" t="s">
        <v>41</v>
      </c>
      <c r="J8" s="240">
        <v>19.75</v>
      </c>
      <c r="K8" s="240" t="s">
        <v>41</v>
      </c>
      <c r="L8" s="240" t="s">
        <v>41</v>
      </c>
      <c r="M8" s="240">
        <v>21.47</v>
      </c>
      <c r="N8" s="240" t="s">
        <v>41</v>
      </c>
      <c r="O8" s="240" t="s">
        <v>41</v>
      </c>
      <c r="P8" s="240">
        <v>21.4745465184</v>
      </c>
      <c r="Q8" s="240">
        <v>21.4745465184</v>
      </c>
      <c r="R8" s="240" t="s">
        <v>41</v>
      </c>
      <c r="S8" s="240" t="s">
        <v>41</v>
      </c>
    </row>
    <row r="9" spans="1:22">
      <c r="A9" s="106" t="s">
        <v>496</v>
      </c>
      <c r="B9" s="240" t="s">
        <v>41</v>
      </c>
      <c r="C9" s="240" t="s">
        <v>41</v>
      </c>
      <c r="D9" s="240">
        <v>2.4350000000000001</v>
      </c>
      <c r="E9" s="240">
        <v>1.1519999999999999</v>
      </c>
      <c r="F9" s="240">
        <v>1.1519999999999999</v>
      </c>
      <c r="G9" s="240" t="s">
        <v>41</v>
      </c>
      <c r="H9" s="240" t="s">
        <v>41</v>
      </c>
      <c r="I9" s="240" t="s">
        <v>41</v>
      </c>
      <c r="J9" s="240">
        <v>1.1519999999999999</v>
      </c>
      <c r="K9" s="240" t="s">
        <v>41</v>
      </c>
      <c r="L9" s="240">
        <v>8.4</v>
      </c>
      <c r="M9" s="240">
        <v>1.1519999999999999</v>
      </c>
      <c r="N9" s="240" t="s">
        <v>41</v>
      </c>
      <c r="O9" s="240" t="s">
        <v>41</v>
      </c>
      <c r="P9" s="240">
        <v>1.9382022472</v>
      </c>
      <c r="Q9" s="240">
        <v>1.9382022472</v>
      </c>
      <c r="R9" s="240" t="s">
        <v>41</v>
      </c>
      <c r="S9" s="240" t="s">
        <v>41</v>
      </c>
    </row>
    <row r="10" spans="1:22">
      <c r="A10" s="106" t="s">
        <v>11</v>
      </c>
      <c r="B10" s="240">
        <v>22</v>
      </c>
      <c r="C10" s="240" t="s">
        <v>41</v>
      </c>
      <c r="D10" s="240">
        <v>22</v>
      </c>
      <c r="E10" s="240">
        <v>40</v>
      </c>
      <c r="F10" s="240">
        <v>40</v>
      </c>
      <c r="G10" s="240" t="s">
        <v>41</v>
      </c>
      <c r="H10" s="240" t="s">
        <v>41</v>
      </c>
      <c r="I10" s="240" t="s">
        <v>41</v>
      </c>
      <c r="J10" s="240">
        <v>40</v>
      </c>
      <c r="K10" s="240" t="s">
        <v>41</v>
      </c>
      <c r="L10" s="240" t="s">
        <v>41</v>
      </c>
      <c r="M10" s="240">
        <v>45.66</v>
      </c>
      <c r="N10" s="240" t="s">
        <v>41</v>
      </c>
      <c r="O10" s="240" t="s">
        <v>41</v>
      </c>
      <c r="P10" s="240">
        <v>45.662100456600001</v>
      </c>
      <c r="Q10" s="240">
        <v>45.662100456600001</v>
      </c>
      <c r="R10" s="240" t="s">
        <v>41</v>
      </c>
      <c r="S10" s="240" t="s">
        <v>41</v>
      </c>
    </row>
    <row r="11" spans="1:22">
      <c r="A11" s="106" t="s">
        <v>10</v>
      </c>
      <c r="B11" s="240">
        <v>0</v>
      </c>
      <c r="C11" s="240" t="s">
        <v>41</v>
      </c>
      <c r="D11" s="240">
        <v>0</v>
      </c>
      <c r="E11" s="240">
        <v>0.89100000000000001</v>
      </c>
      <c r="F11" s="240">
        <v>0.89100000000000001</v>
      </c>
      <c r="G11" s="240" t="s">
        <v>41</v>
      </c>
      <c r="H11" s="240" t="s">
        <v>41</v>
      </c>
      <c r="I11" s="240" t="s">
        <v>41</v>
      </c>
      <c r="J11" s="240">
        <v>0.89100000000000001</v>
      </c>
      <c r="K11" s="240" t="s">
        <v>41</v>
      </c>
      <c r="L11" s="240" t="s">
        <v>41</v>
      </c>
      <c r="M11" s="240">
        <v>0.79269999999999996</v>
      </c>
      <c r="N11" s="240" t="s">
        <v>41</v>
      </c>
      <c r="O11" s="240" t="s">
        <v>41</v>
      </c>
      <c r="P11" s="240">
        <v>1.1942258186000001</v>
      </c>
      <c r="Q11" s="240">
        <v>1.1942258186000001</v>
      </c>
      <c r="R11" s="240" t="s">
        <v>41</v>
      </c>
      <c r="S11" s="240" t="s">
        <v>41</v>
      </c>
    </row>
    <row r="12" spans="1:22">
      <c r="A12" s="106" t="s">
        <v>9</v>
      </c>
      <c r="B12" s="240" t="s">
        <v>41</v>
      </c>
      <c r="C12" s="240" t="s">
        <v>41</v>
      </c>
      <c r="D12" s="240">
        <v>3.419</v>
      </c>
      <c r="E12" s="240">
        <v>4.1159999999999997</v>
      </c>
      <c r="F12" s="240">
        <v>4.1159999999999997</v>
      </c>
      <c r="G12" s="240" t="s">
        <v>41</v>
      </c>
      <c r="H12" s="240" t="s">
        <v>41</v>
      </c>
      <c r="I12" s="240" t="s">
        <v>41</v>
      </c>
      <c r="J12" s="240">
        <v>4.1159999999999997</v>
      </c>
      <c r="K12" s="240" t="s">
        <v>41</v>
      </c>
      <c r="L12" s="240" t="s">
        <v>41</v>
      </c>
      <c r="M12" s="240">
        <v>4.5</v>
      </c>
      <c r="N12" s="240" t="s">
        <v>41</v>
      </c>
      <c r="O12" s="240" t="s">
        <v>41</v>
      </c>
      <c r="P12" s="240">
        <v>3.515625</v>
      </c>
      <c r="Q12" s="240">
        <v>3.515625</v>
      </c>
      <c r="R12" s="240" t="s">
        <v>41</v>
      </c>
      <c r="S12" s="240" t="s">
        <v>41</v>
      </c>
    </row>
    <row r="13" spans="1:22" ht="16">
      <c r="A13" s="106" t="s">
        <v>8</v>
      </c>
      <c r="B13" s="240" t="s">
        <v>41</v>
      </c>
      <c r="C13" s="240" t="s">
        <v>41</v>
      </c>
      <c r="D13" s="240">
        <v>7.6420000000000003</v>
      </c>
      <c r="E13" s="240">
        <v>1.38</v>
      </c>
      <c r="F13" s="240">
        <v>1.8</v>
      </c>
      <c r="G13" s="240">
        <v>1.7857142857142856</v>
      </c>
      <c r="H13" s="240">
        <v>1.5822784810126582</v>
      </c>
      <c r="I13" s="240">
        <v>1.5698587127158554</v>
      </c>
      <c r="J13" s="240">
        <v>1.75</v>
      </c>
      <c r="K13" s="240">
        <v>1.89</v>
      </c>
      <c r="L13" s="240">
        <v>2.14</v>
      </c>
      <c r="M13" s="240">
        <v>2.0967741935483875</v>
      </c>
      <c r="N13" s="240">
        <v>2.2875816993464051</v>
      </c>
      <c r="O13" s="240">
        <v>1.935483870967742</v>
      </c>
      <c r="P13" s="240">
        <v>1.9512195121951219</v>
      </c>
      <c r="Q13" s="240">
        <v>1.8612521150592216</v>
      </c>
      <c r="R13" s="240">
        <v>1.680672268907563</v>
      </c>
      <c r="S13" s="240" t="s">
        <v>600</v>
      </c>
    </row>
    <row r="14" spans="1:22">
      <c r="A14" s="106" t="s">
        <v>6</v>
      </c>
      <c r="B14" s="240" t="s">
        <v>41</v>
      </c>
      <c r="C14" s="240">
        <v>1.9830000000000001</v>
      </c>
      <c r="D14" s="240">
        <v>1.9830000000000001</v>
      </c>
      <c r="E14" s="240">
        <v>3.2650000000000001</v>
      </c>
      <c r="F14" s="240">
        <v>3.2650000000000001</v>
      </c>
      <c r="G14" s="240" t="s">
        <v>41</v>
      </c>
      <c r="H14" s="240" t="s">
        <v>41</v>
      </c>
      <c r="I14" s="240" t="s">
        <v>41</v>
      </c>
      <c r="J14" s="240">
        <v>3.2650000000000001</v>
      </c>
      <c r="K14" s="240" t="s">
        <v>41</v>
      </c>
      <c r="L14" s="240" t="s">
        <v>41</v>
      </c>
      <c r="M14" s="240">
        <v>2.7480000000000002</v>
      </c>
      <c r="N14" s="240" t="s">
        <v>41</v>
      </c>
      <c r="O14" s="240" t="s">
        <v>41</v>
      </c>
      <c r="P14" s="240">
        <v>1.6972165647999999</v>
      </c>
      <c r="Q14" s="240">
        <v>1.6972165647999999</v>
      </c>
      <c r="R14" s="240" t="s">
        <v>41</v>
      </c>
      <c r="S14" s="240" t="s">
        <v>41</v>
      </c>
    </row>
    <row r="15" spans="1:22">
      <c r="A15" s="106" t="s">
        <v>18</v>
      </c>
      <c r="B15" s="240" t="s">
        <v>41</v>
      </c>
      <c r="C15" s="240">
        <v>3.2130000000000001</v>
      </c>
      <c r="D15" s="240">
        <v>3.8460000000000001</v>
      </c>
      <c r="E15" s="240">
        <v>4.6669999999999998</v>
      </c>
      <c r="F15" s="240">
        <v>4.6669999999999998</v>
      </c>
      <c r="G15" s="240" t="s">
        <v>41</v>
      </c>
      <c r="H15" s="240" t="s">
        <v>41</v>
      </c>
      <c r="I15" s="240" t="s">
        <v>41</v>
      </c>
      <c r="J15" s="240">
        <v>4.6669999999999998</v>
      </c>
      <c r="K15" s="240" t="s">
        <v>41</v>
      </c>
      <c r="L15" s="240" t="s">
        <v>41</v>
      </c>
      <c r="M15" s="240">
        <v>4.8609999999999998</v>
      </c>
      <c r="N15" s="240" t="s">
        <v>41</v>
      </c>
      <c r="O15" s="240" t="s">
        <v>41</v>
      </c>
      <c r="P15" s="240">
        <v>4.8611111110999996</v>
      </c>
      <c r="Q15" s="240">
        <v>4.8611111110999996</v>
      </c>
      <c r="R15" s="240" t="s">
        <v>41</v>
      </c>
      <c r="S15" s="240" t="s">
        <v>41</v>
      </c>
    </row>
    <row r="16" spans="1:22">
      <c r="A16" s="106" t="s">
        <v>4</v>
      </c>
      <c r="B16" s="240" t="s">
        <v>234</v>
      </c>
      <c r="C16" s="240">
        <v>9.2439999999999998</v>
      </c>
      <c r="D16" s="240">
        <v>9.2439999999999998</v>
      </c>
      <c r="E16" s="240">
        <v>9.2439999999999998</v>
      </c>
      <c r="F16" s="240">
        <v>27.74</v>
      </c>
      <c r="G16" s="240" t="s">
        <v>41</v>
      </c>
      <c r="H16" s="240" t="s">
        <v>41</v>
      </c>
      <c r="I16" s="240" t="s">
        <v>41</v>
      </c>
      <c r="J16" s="240">
        <v>29.47</v>
      </c>
      <c r="K16" s="240">
        <v>28.65</v>
      </c>
      <c r="L16" s="240">
        <v>29.2</v>
      </c>
      <c r="M16" s="240">
        <v>27.74</v>
      </c>
      <c r="N16" s="240" t="s">
        <v>41</v>
      </c>
      <c r="O16" s="240" t="s">
        <v>41</v>
      </c>
      <c r="P16" s="240">
        <v>27.737226277400001</v>
      </c>
      <c r="Q16" s="240">
        <v>27.737226277400001</v>
      </c>
      <c r="R16" s="240" t="s">
        <v>41</v>
      </c>
      <c r="S16" s="240" t="s">
        <v>41</v>
      </c>
    </row>
    <row r="17" spans="1:19">
      <c r="A17" s="106" t="s">
        <v>3</v>
      </c>
      <c r="B17" s="240" t="s">
        <v>41</v>
      </c>
      <c r="C17" s="240">
        <v>10.88</v>
      </c>
      <c r="D17" s="240">
        <v>8.5429999999999993</v>
      </c>
      <c r="E17" s="240">
        <v>6.048</v>
      </c>
      <c r="F17" s="240">
        <v>6.048</v>
      </c>
      <c r="G17" s="240" t="s">
        <v>41</v>
      </c>
      <c r="H17" s="240" t="s">
        <v>41</v>
      </c>
      <c r="I17" s="240" t="s">
        <v>41</v>
      </c>
      <c r="J17" s="240">
        <v>6.048</v>
      </c>
      <c r="K17" s="240" t="s">
        <v>41</v>
      </c>
      <c r="L17" s="240" t="s">
        <v>41</v>
      </c>
      <c r="M17" s="240">
        <v>6.048</v>
      </c>
      <c r="N17" s="240" t="s">
        <v>41</v>
      </c>
      <c r="O17" s="240" t="s">
        <v>41</v>
      </c>
      <c r="P17" s="240">
        <v>21.1558307534</v>
      </c>
      <c r="Q17" s="240">
        <v>21.4105793451</v>
      </c>
      <c r="R17" s="240" t="s">
        <v>41</v>
      </c>
      <c r="S17" s="240" t="s">
        <v>41</v>
      </c>
    </row>
    <row r="18" spans="1:19">
      <c r="A18" s="99" t="s">
        <v>30</v>
      </c>
      <c r="B18" s="240" t="s">
        <v>41</v>
      </c>
      <c r="C18" s="240" t="s">
        <v>41</v>
      </c>
      <c r="D18" s="240" t="s">
        <v>41</v>
      </c>
      <c r="E18" s="240">
        <v>0.48230000000000001</v>
      </c>
      <c r="F18" s="240">
        <v>0.48230000000000001</v>
      </c>
      <c r="G18" s="240" t="s">
        <v>41</v>
      </c>
      <c r="H18" s="240" t="s">
        <v>41</v>
      </c>
      <c r="I18" s="240" t="s">
        <v>41</v>
      </c>
      <c r="J18" s="240">
        <v>0.48230000000000001</v>
      </c>
      <c r="K18" s="240" t="s">
        <v>41</v>
      </c>
      <c r="L18" s="240" t="s">
        <v>41</v>
      </c>
      <c r="M18" s="240">
        <v>0.48230000000000001</v>
      </c>
      <c r="N18" s="240" t="s">
        <v>41</v>
      </c>
      <c r="O18" s="240" t="s">
        <v>41</v>
      </c>
      <c r="P18" s="240">
        <v>0.48225308639999998</v>
      </c>
      <c r="Q18" s="240">
        <v>0.48225308639999998</v>
      </c>
      <c r="R18" s="240" t="s">
        <v>41</v>
      </c>
      <c r="S18" s="240" t="s">
        <v>41</v>
      </c>
    </row>
    <row r="19" spans="1:19">
      <c r="A19" s="106" t="s">
        <v>1</v>
      </c>
      <c r="B19" s="240" t="s">
        <v>41</v>
      </c>
      <c r="C19" s="240">
        <v>6.125</v>
      </c>
      <c r="D19" s="240">
        <v>6.9169999999999998</v>
      </c>
      <c r="E19" s="240">
        <v>7.4710000000000001</v>
      </c>
      <c r="F19" s="240">
        <v>7.4710000000000001</v>
      </c>
      <c r="G19" s="240" t="s">
        <v>41</v>
      </c>
      <c r="H19" s="240" t="s">
        <v>41</v>
      </c>
      <c r="I19" s="240" t="s">
        <v>41</v>
      </c>
      <c r="J19" s="240">
        <v>7.4710000000000001</v>
      </c>
      <c r="K19" s="240" t="s">
        <v>41</v>
      </c>
      <c r="L19" s="240" t="s">
        <v>41</v>
      </c>
      <c r="M19" s="240">
        <v>8.27</v>
      </c>
      <c r="N19" s="240" t="s">
        <v>41</v>
      </c>
      <c r="O19" s="240" t="s">
        <v>41</v>
      </c>
      <c r="P19" s="240">
        <v>8.2697201018000008</v>
      </c>
      <c r="Q19" s="240">
        <v>8.2697201018000008</v>
      </c>
      <c r="R19" s="240" t="s">
        <v>41</v>
      </c>
      <c r="S19" s="240" t="s">
        <v>41</v>
      </c>
    </row>
    <row r="20" spans="1:19">
      <c r="A20" s="106" t="s">
        <v>23</v>
      </c>
      <c r="B20" s="240">
        <v>6.9669999999999996</v>
      </c>
      <c r="C20" s="240" t="s">
        <v>41</v>
      </c>
      <c r="D20" s="240">
        <v>6.9669999999999996</v>
      </c>
      <c r="E20" s="240">
        <v>7.0869999999999997</v>
      </c>
      <c r="F20" s="240">
        <v>7.0869999999999997</v>
      </c>
      <c r="G20" s="240" t="s">
        <v>41</v>
      </c>
      <c r="H20" s="240" t="s">
        <v>41</v>
      </c>
      <c r="I20" s="240" t="s">
        <v>41</v>
      </c>
      <c r="J20" s="240">
        <v>7.0869999999999997</v>
      </c>
      <c r="K20" s="240">
        <v>7.0869999999999997</v>
      </c>
      <c r="L20" s="240">
        <v>7.0869999999999997</v>
      </c>
      <c r="M20" s="240">
        <v>7.0869999999999997</v>
      </c>
      <c r="N20" s="240">
        <v>7.0869999999999997</v>
      </c>
      <c r="O20" s="240">
        <v>2.3913150137770121</v>
      </c>
      <c r="P20" s="240">
        <v>2.3975421120222293</v>
      </c>
      <c r="Q20" s="240">
        <v>2.1570874425130211</v>
      </c>
      <c r="R20" s="240">
        <v>2.4</v>
      </c>
      <c r="S20" s="240">
        <v>3</v>
      </c>
    </row>
    <row r="21" spans="1:19">
      <c r="E21" s="80"/>
      <c r="F21" s="80"/>
      <c r="G21" s="80"/>
      <c r="H21" s="80"/>
      <c r="I21" s="80"/>
      <c r="J21" s="80"/>
    </row>
    <row r="22" spans="1:19" ht="13.75" customHeight="1">
      <c r="A22" s="62" t="s">
        <v>20</v>
      </c>
      <c r="C22" s="19"/>
      <c r="D22" s="19"/>
      <c r="E22" s="19"/>
      <c r="F22" s="19"/>
      <c r="G22" s="19"/>
      <c r="H22" s="19"/>
      <c r="I22" s="19"/>
      <c r="J22" s="19"/>
      <c r="K22" s="19"/>
    </row>
    <row r="23" spans="1:19" ht="14.5">
      <c r="A23" s="62"/>
      <c r="C23" s="19"/>
      <c r="D23" s="19"/>
      <c r="E23" s="19"/>
      <c r="F23" s="19"/>
      <c r="G23" s="19"/>
      <c r="H23" s="19"/>
      <c r="I23" s="19"/>
      <c r="J23" s="19"/>
      <c r="K23" s="19"/>
      <c r="M23" s="55"/>
      <c r="N23" s="55"/>
      <c r="O23" s="55"/>
      <c r="P23" s="55"/>
      <c r="Q23" s="55"/>
      <c r="R23" s="55"/>
    </row>
    <row r="24" spans="1:19" ht="13.75" customHeight="1">
      <c r="A24" s="56" t="s">
        <v>342</v>
      </c>
      <c r="C24" s="24"/>
      <c r="D24" s="24"/>
      <c r="E24" s="24"/>
      <c r="F24" s="24"/>
      <c r="G24" s="24"/>
      <c r="H24" s="24"/>
      <c r="I24" s="24"/>
      <c r="J24" s="24"/>
      <c r="K24" s="24"/>
    </row>
    <row r="25" spans="1:19">
      <c r="A25" s="156"/>
      <c r="B25" s="28" t="s">
        <v>16</v>
      </c>
    </row>
    <row r="26" spans="1:19">
      <c r="A26" s="35" t="s">
        <v>577</v>
      </c>
      <c r="B26" s="28"/>
    </row>
    <row r="27" spans="1:19">
      <c r="A27" s="224"/>
      <c r="B27" s="28"/>
    </row>
    <row r="28" spans="1:19">
      <c r="A28" s="35" t="s">
        <v>42</v>
      </c>
      <c r="B28" s="159"/>
      <c r="C28" s="159"/>
      <c r="D28" s="159"/>
      <c r="E28" s="159"/>
      <c r="F28" s="159"/>
      <c r="G28" s="159"/>
      <c r="H28" s="159"/>
      <c r="I28" s="159"/>
      <c r="J28" s="159"/>
      <c r="K28" s="159"/>
    </row>
    <row r="29" spans="1:19">
      <c r="B29" s="159"/>
      <c r="C29" s="159"/>
      <c r="D29" s="159"/>
      <c r="E29" s="159"/>
      <c r="F29" s="159"/>
      <c r="G29" s="159"/>
      <c r="H29" s="159"/>
      <c r="I29" s="159"/>
      <c r="J29" s="159"/>
      <c r="K29" s="159"/>
    </row>
    <row r="30" spans="1:19" ht="13.75" customHeight="1">
      <c r="A30" s="27" t="s">
        <v>145</v>
      </c>
      <c r="C30" s="117"/>
      <c r="D30" s="117"/>
      <c r="E30" s="117"/>
      <c r="F30" s="117"/>
      <c r="G30" s="117"/>
      <c r="H30" s="117"/>
      <c r="I30" s="117"/>
      <c r="J30" s="117"/>
      <c r="K30" s="117"/>
    </row>
    <row r="31" spans="1:19">
      <c r="C31" s="117"/>
      <c r="D31" s="117"/>
      <c r="E31" s="117"/>
      <c r="F31" s="117"/>
      <c r="G31" s="117"/>
      <c r="H31" s="117"/>
      <c r="I31" s="117"/>
      <c r="J31" s="117"/>
      <c r="K31" s="117"/>
    </row>
    <row r="32" spans="1:19" ht="13.75" customHeight="1">
      <c r="A32" s="117" t="s">
        <v>343</v>
      </c>
      <c r="C32" s="159"/>
      <c r="D32" s="159"/>
      <c r="E32" s="159"/>
      <c r="F32" s="159"/>
      <c r="G32" s="159"/>
      <c r="H32" s="159"/>
      <c r="I32" s="159"/>
      <c r="J32" s="159"/>
      <c r="K32" s="159"/>
    </row>
    <row r="33" spans="1:11">
      <c r="A33" s="117"/>
      <c r="B33" s="159"/>
      <c r="C33" s="159"/>
      <c r="D33" s="159"/>
      <c r="E33" s="159"/>
      <c r="F33" s="159"/>
      <c r="G33" s="159"/>
      <c r="H33" s="159"/>
      <c r="I33" s="159"/>
      <c r="J33" s="159"/>
      <c r="K33" s="159"/>
    </row>
    <row r="34" spans="1:11">
      <c r="A34" s="159" t="s">
        <v>215</v>
      </c>
      <c r="B34" s="159"/>
      <c r="C34" s="159"/>
      <c r="D34" s="159"/>
      <c r="E34" s="159"/>
      <c r="F34" s="159"/>
      <c r="G34" s="159"/>
      <c r="H34" s="159"/>
      <c r="I34" s="159"/>
      <c r="J34" s="159"/>
      <c r="K34" s="159"/>
    </row>
    <row r="35" spans="1:11">
      <c r="B35" s="159"/>
      <c r="C35" s="159"/>
      <c r="D35" s="159"/>
      <c r="E35" s="159"/>
      <c r="F35" s="159"/>
      <c r="G35" s="159"/>
      <c r="H35" s="159"/>
      <c r="I35" s="159"/>
      <c r="J35" s="159"/>
      <c r="K35" s="159"/>
    </row>
    <row r="36" spans="1:11">
      <c r="B36" s="159"/>
      <c r="C36" s="159"/>
      <c r="D36" s="159"/>
      <c r="E36" s="159"/>
      <c r="F36" s="159"/>
      <c r="G36" s="159"/>
      <c r="H36" s="159"/>
      <c r="I36" s="159"/>
      <c r="J36" s="159"/>
      <c r="K36" s="159"/>
    </row>
    <row r="37" spans="1:11">
      <c r="B37" s="159"/>
      <c r="C37" s="159"/>
      <c r="D37" s="159"/>
      <c r="E37" s="159"/>
      <c r="F37" s="159"/>
      <c r="G37" s="159"/>
      <c r="H37" s="159"/>
      <c r="I37" s="159"/>
      <c r="J37" s="159"/>
      <c r="K37" s="159"/>
    </row>
    <row r="38" spans="1:11">
      <c r="B38" s="159"/>
      <c r="C38" s="159"/>
      <c r="D38" s="159"/>
      <c r="E38" s="159"/>
      <c r="F38" s="159"/>
      <c r="G38" s="159"/>
      <c r="H38" s="159"/>
      <c r="I38" s="159"/>
      <c r="J38" s="159"/>
      <c r="K38" s="159"/>
    </row>
  </sheetData>
  <mergeCells count="2">
    <mergeCell ref="A3:A4"/>
    <mergeCell ref="B3:S3"/>
  </mergeCells>
  <hyperlinks>
    <hyperlink ref="U4" location="Content!A1" display="Back to content pag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A19" workbookViewId="0">
      <selection activeCell="P12" sqref="P12"/>
    </sheetView>
  </sheetViews>
  <sheetFormatPr defaultColWidth="9.1796875" defaultRowHeight="14.5"/>
  <cols>
    <col min="1" max="1" width="33.81640625" style="44" customWidth="1"/>
    <col min="2" max="2" width="7.08984375" style="44" customWidth="1"/>
    <col min="3" max="3" width="6.453125" style="44" customWidth="1"/>
    <col min="4" max="4" width="7.08984375" style="44" customWidth="1"/>
    <col min="5" max="5" width="6.453125" style="44" customWidth="1"/>
    <col min="6" max="6" width="7.08984375" style="44" customWidth="1"/>
    <col min="7" max="7" width="6.453125" style="44" customWidth="1"/>
    <col min="8" max="8" width="7.08984375" style="44" customWidth="1"/>
    <col min="9" max="9" width="6.453125" style="44" customWidth="1"/>
    <col min="10" max="10" width="7.08984375" style="44" customWidth="1"/>
    <col min="11" max="11" width="6.453125" style="44" customWidth="1"/>
    <col min="12" max="12" width="7.08984375" style="44" customWidth="1"/>
    <col min="13" max="13" width="6.453125" style="44" customWidth="1"/>
    <col min="14" max="14" width="7.08984375" style="121" customWidth="1"/>
    <col min="15" max="15" width="6.453125" style="121" customWidth="1"/>
    <col min="16" max="16384" width="9.1796875" style="44"/>
  </cols>
  <sheetData>
    <row r="1" spans="1:18" s="50" customFormat="1">
      <c r="A1" s="28" t="s">
        <v>608</v>
      </c>
    </row>
    <row r="2" spans="1:18" ht="11.25" customHeight="1"/>
    <row r="3" spans="1:18" ht="11.25" customHeight="1">
      <c r="A3" s="328" t="s">
        <v>15</v>
      </c>
      <c r="B3" s="317" t="s">
        <v>158</v>
      </c>
      <c r="C3" s="317"/>
      <c r="D3" s="317"/>
      <c r="E3" s="317"/>
      <c r="F3" s="317"/>
      <c r="G3" s="317"/>
      <c r="H3" s="317"/>
      <c r="I3" s="317"/>
      <c r="J3" s="317"/>
      <c r="K3" s="317"/>
      <c r="L3" s="317"/>
      <c r="M3" s="317"/>
      <c r="N3" s="317"/>
      <c r="O3" s="317"/>
    </row>
    <row r="4" spans="1:18">
      <c r="A4" s="328"/>
      <c r="B4" s="330">
        <v>1988</v>
      </c>
      <c r="C4" s="330"/>
      <c r="D4" s="330">
        <v>1990</v>
      </c>
      <c r="E4" s="330"/>
      <c r="F4" s="330">
        <v>1995</v>
      </c>
      <c r="G4" s="330"/>
      <c r="H4" s="317">
        <v>2000</v>
      </c>
      <c r="I4" s="317"/>
      <c r="J4" s="317">
        <v>2005</v>
      </c>
      <c r="K4" s="317"/>
      <c r="L4" s="317">
        <v>2010</v>
      </c>
      <c r="M4" s="317"/>
      <c r="N4" s="317">
        <v>2015</v>
      </c>
      <c r="O4" s="317"/>
    </row>
    <row r="5" spans="1:18">
      <c r="A5" s="328"/>
      <c r="B5" s="226" t="s">
        <v>22</v>
      </c>
      <c r="C5" s="226" t="s">
        <v>21</v>
      </c>
      <c r="D5" s="226" t="s">
        <v>22</v>
      </c>
      <c r="E5" s="226" t="s">
        <v>21</v>
      </c>
      <c r="F5" s="226" t="s">
        <v>22</v>
      </c>
      <c r="G5" s="226" t="s">
        <v>21</v>
      </c>
      <c r="H5" s="226" t="s">
        <v>22</v>
      </c>
      <c r="I5" s="226" t="s">
        <v>21</v>
      </c>
      <c r="J5" s="226" t="s">
        <v>22</v>
      </c>
      <c r="K5" s="226" t="s">
        <v>21</v>
      </c>
      <c r="L5" s="226" t="s">
        <v>22</v>
      </c>
      <c r="M5" s="226" t="s">
        <v>21</v>
      </c>
      <c r="N5" s="226" t="s">
        <v>22</v>
      </c>
      <c r="O5" s="226" t="s">
        <v>21</v>
      </c>
      <c r="Q5" s="46" t="s">
        <v>521</v>
      </c>
    </row>
    <row r="6" spans="1:18" ht="13.5" customHeight="1">
      <c r="A6" s="11" t="s">
        <v>14</v>
      </c>
      <c r="B6" s="231" t="s">
        <v>41</v>
      </c>
      <c r="C6" s="231" t="s">
        <v>41</v>
      </c>
      <c r="D6" s="231" t="s">
        <v>41</v>
      </c>
      <c r="E6" s="231" t="s">
        <v>41</v>
      </c>
      <c r="F6" s="231" t="s">
        <v>41</v>
      </c>
      <c r="G6" s="231" t="s">
        <v>41</v>
      </c>
      <c r="H6" s="231" t="s">
        <v>41</v>
      </c>
      <c r="I6" s="231" t="s">
        <v>41</v>
      </c>
      <c r="J6" s="231" t="s">
        <v>41</v>
      </c>
      <c r="K6" s="231" t="s">
        <v>41</v>
      </c>
      <c r="L6" s="231" t="s">
        <v>41</v>
      </c>
      <c r="M6" s="231" t="s">
        <v>41</v>
      </c>
      <c r="N6" s="237" t="s">
        <v>41</v>
      </c>
      <c r="O6" s="237" t="s">
        <v>41</v>
      </c>
      <c r="R6" s="17"/>
    </row>
    <row r="7" spans="1:18">
      <c r="A7" s="11" t="s">
        <v>13</v>
      </c>
      <c r="B7" s="231">
        <v>63</v>
      </c>
      <c r="C7" s="231">
        <v>88</v>
      </c>
      <c r="D7" s="231" t="s">
        <v>41</v>
      </c>
      <c r="E7" s="231" t="s">
        <v>41</v>
      </c>
      <c r="F7" s="231" t="s">
        <v>41</v>
      </c>
      <c r="G7" s="231" t="s">
        <v>41</v>
      </c>
      <c r="H7" s="231">
        <v>41</v>
      </c>
      <c r="I7" s="231">
        <v>69</v>
      </c>
      <c r="J7" s="231" t="s">
        <v>41</v>
      </c>
      <c r="K7" s="231" t="s">
        <v>41</v>
      </c>
      <c r="L7" s="231" t="s">
        <v>41</v>
      </c>
      <c r="M7" s="231" t="s">
        <v>41</v>
      </c>
      <c r="N7" s="231">
        <v>9.4</v>
      </c>
      <c r="O7" s="231">
        <v>59</v>
      </c>
      <c r="R7" s="121"/>
    </row>
    <row r="8" spans="1:18" s="121" customFormat="1">
      <c r="A8" s="11" t="s">
        <v>497</v>
      </c>
      <c r="B8" s="231" t="s">
        <v>41</v>
      </c>
      <c r="C8" s="231" t="s">
        <v>41</v>
      </c>
      <c r="D8" s="231" t="s">
        <v>41</v>
      </c>
      <c r="E8" s="231" t="s">
        <v>41</v>
      </c>
      <c r="F8" s="231" t="s">
        <v>41</v>
      </c>
      <c r="G8" s="231" t="s">
        <v>41</v>
      </c>
      <c r="H8" s="231" t="s">
        <v>41</v>
      </c>
      <c r="I8" s="231" t="s">
        <v>41</v>
      </c>
      <c r="J8" s="231" t="s">
        <v>41</v>
      </c>
      <c r="K8" s="231" t="s">
        <v>41</v>
      </c>
      <c r="L8" s="231" t="s">
        <v>41</v>
      </c>
      <c r="M8" s="231" t="s">
        <v>41</v>
      </c>
      <c r="N8" s="231" t="s">
        <v>41</v>
      </c>
      <c r="O8" s="231" t="s">
        <v>41</v>
      </c>
    </row>
    <row r="9" spans="1:18">
      <c r="A9" s="13" t="s">
        <v>37</v>
      </c>
      <c r="B9" s="231" t="s">
        <v>41</v>
      </c>
      <c r="C9" s="231" t="s">
        <v>41</v>
      </c>
      <c r="D9" s="231" t="s">
        <v>41</v>
      </c>
      <c r="E9" s="231" t="s">
        <v>41</v>
      </c>
      <c r="F9" s="231">
        <v>19</v>
      </c>
      <c r="G9" s="231">
        <v>97</v>
      </c>
      <c r="H9" s="231" t="s">
        <v>41</v>
      </c>
      <c r="I9" s="231" t="s">
        <v>41</v>
      </c>
      <c r="J9" s="231">
        <v>1</v>
      </c>
      <c r="K9" s="231">
        <v>31</v>
      </c>
      <c r="L9" s="231" t="s">
        <v>41</v>
      </c>
      <c r="M9" s="231" t="s">
        <v>41</v>
      </c>
      <c r="N9" s="237" t="s">
        <v>41</v>
      </c>
      <c r="O9" s="237" t="s">
        <v>41</v>
      </c>
    </row>
    <row r="10" spans="1:18">
      <c r="A10" s="11" t="s">
        <v>496</v>
      </c>
      <c r="B10" s="231" t="s">
        <v>41</v>
      </c>
      <c r="C10" s="231" t="s">
        <v>41</v>
      </c>
      <c r="D10" s="231">
        <v>86</v>
      </c>
      <c r="E10" s="231">
        <v>24.9</v>
      </c>
      <c r="F10" s="231">
        <v>86.8</v>
      </c>
      <c r="G10" s="231">
        <v>29.5</v>
      </c>
      <c r="H10" s="231">
        <v>88.8</v>
      </c>
      <c r="I10" s="231">
        <v>41.1</v>
      </c>
      <c r="J10" s="231">
        <v>90.8</v>
      </c>
      <c r="K10" s="231">
        <v>52.7</v>
      </c>
      <c r="L10" s="231">
        <v>92.8</v>
      </c>
      <c r="M10" s="231">
        <v>64.2</v>
      </c>
      <c r="N10" s="237" t="s">
        <v>41</v>
      </c>
      <c r="O10" s="237" t="s">
        <v>41</v>
      </c>
    </row>
    <row r="11" spans="1:18">
      <c r="A11" s="11" t="s">
        <v>11</v>
      </c>
      <c r="B11" s="231" t="s">
        <v>41</v>
      </c>
      <c r="C11" s="231" t="s">
        <v>41</v>
      </c>
      <c r="D11" s="231" t="s">
        <v>41</v>
      </c>
      <c r="E11" s="231" t="s">
        <v>41</v>
      </c>
      <c r="F11" s="231" t="s">
        <v>41</v>
      </c>
      <c r="G11" s="231" t="s">
        <v>41</v>
      </c>
      <c r="H11" s="231">
        <v>54</v>
      </c>
      <c r="I11" s="231">
        <v>96</v>
      </c>
      <c r="J11" s="231" t="s">
        <v>41</v>
      </c>
      <c r="K11" s="231" t="s">
        <v>41</v>
      </c>
      <c r="L11" s="231" t="s">
        <v>41</v>
      </c>
      <c r="M11" s="231" t="s">
        <v>41</v>
      </c>
      <c r="N11" s="238" t="s">
        <v>41</v>
      </c>
      <c r="O11" s="238" t="s">
        <v>41</v>
      </c>
    </row>
    <row r="12" spans="1:18">
      <c r="A12" s="11" t="s">
        <v>10</v>
      </c>
      <c r="B12" s="231" t="s">
        <v>41</v>
      </c>
      <c r="C12" s="231" t="s">
        <v>41</v>
      </c>
      <c r="D12" s="231" t="s">
        <v>41</v>
      </c>
      <c r="E12" s="231" t="s">
        <v>41</v>
      </c>
      <c r="F12" s="231">
        <v>68</v>
      </c>
      <c r="G12" s="231">
        <v>80</v>
      </c>
      <c r="H12" s="231">
        <v>71</v>
      </c>
      <c r="I12" s="231">
        <v>93</v>
      </c>
      <c r="J12" s="231">
        <v>75</v>
      </c>
      <c r="K12" s="231">
        <v>74</v>
      </c>
      <c r="L12" s="231" t="s">
        <v>41</v>
      </c>
      <c r="M12" s="231" t="s">
        <v>41</v>
      </c>
      <c r="N12" s="238" t="s">
        <v>41</v>
      </c>
      <c r="O12" s="238" t="s">
        <v>41</v>
      </c>
    </row>
    <row r="13" spans="1:18">
      <c r="A13" s="11" t="s">
        <v>9</v>
      </c>
      <c r="B13" s="231" t="s">
        <v>41</v>
      </c>
      <c r="C13" s="231" t="s">
        <v>41</v>
      </c>
      <c r="D13" s="231" t="s">
        <v>41</v>
      </c>
      <c r="E13" s="231" t="s">
        <v>41</v>
      </c>
      <c r="F13" s="231">
        <v>80</v>
      </c>
      <c r="G13" s="231">
        <v>96</v>
      </c>
      <c r="H13" s="231">
        <v>50</v>
      </c>
      <c r="I13" s="231">
        <v>88</v>
      </c>
      <c r="J13" s="231" t="s">
        <v>41</v>
      </c>
      <c r="K13" s="231" t="s">
        <v>41</v>
      </c>
      <c r="L13" s="231" t="s">
        <v>41</v>
      </c>
      <c r="M13" s="231" t="s">
        <v>41</v>
      </c>
      <c r="N13" s="238" t="s">
        <v>41</v>
      </c>
      <c r="O13" s="238" t="s">
        <v>41</v>
      </c>
    </row>
    <row r="14" spans="1:18">
      <c r="A14" s="11" t="s">
        <v>159</v>
      </c>
      <c r="B14" s="231" t="s">
        <v>41</v>
      </c>
      <c r="C14" s="231" t="s">
        <v>41</v>
      </c>
      <c r="D14" s="231">
        <v>0.5</v>
      </c>
      <c r="E14" s="231">
        <v>9.1</v>
      </c>
      <c r="F14" s="231" t="s">
        <v>41</v>
      </c>
      <c r="G14" s="231" t="s">
        <v>41</v>
      </c>
      <c r="H14" s="231">
        <v>0.3</v>
      </c>
      <c r="I14" s="231">
        <v>0.6</v>
      </c>
      <c r="J14" s="231" t="s">
        <v>41</v>
      </c>
      <c r="K14" s="231" t="s">
        <v>41</v>
      </c>
      <c r="L14" s="231" t="s">
        <v>41</v>
      </c>
      <c r="M14" s="231" t="s">
        <v>41</v>
      </c>
      <c r="N14" s="231" t="s">
        <v>41</v>
      </c>
      <c r="O14" s="231" t="s">
        <v>41</v>
      </c>
      <c r="P14" s="6" t="s">
        <v>16</v>
      </c>
    </row>
    <row r="15" spans="1:18">
      <c r="A15" s="11" t="s">
        <v>6</v>
      </c>
      <c r="B15" s="231" t="s">
        <v>41</v>
      </c>
      <c r="C15" s="231" t="s">
        <v>41</v>
      </c>
      <c r="D15" s="231" t="s">
        <v>41</v>
      </c>
      <c r="E15" s="231" t="s">
        <v>41</v>
      </c>
      <c r="F15" s="231" t="s">
        <v>41</v>
      </c>
      <c r="G15" s="231" t="s">
        <v>41</v>
      </c>
      <c r="H15" s="231" t="s">
        <v>41</v>
      </c>
      <c r="I15" s="231" t="s">
        <v>41</v>
      </c>
      <c r="J15" s="231">
        <v>29</v>
      </c>
      <c r="K15" s="231">
        <v>65</v>
      </c>
      <c r="L15" s="231" t="s">
        <v>41</v>
      </c>
      <c r="M15" s="231" t="s">
        <v>41</v>
      </c>
      <c r="N15" s="237" t="s">
        <v>41</v>
      </c>
      <c r="O15" s="237" t="s">
        <v>41</v>
      </c>
    </row>
    <row r="16" spans="1:18">
      <c r="A16" s="11" t="s">
        <v>5</v>
      </c>
      <c r="B16" s="231" t="s">
        <v>41</v>
      </c>
      <c r="C16" s="231" t="s">
        <v>41</v>
      </c>
      <c r="D16" s="231" t="s">
        <v>41</v>
      </c>
      <c r="E16" s="231" t="s">
        <v>41</v>
      </c>
      <c r="F16" s="231" t="s">
        <v>41</v>
      </c>
      <c r="G16" s="231" t="s">
        <v>41</v>
      </c>
      <c r="H16" s="231">
        <v>21</v>
      </c>
      <c r="I16" s="231">
        <v>51</v>
      </c>
      <c r="J16" s="231" t="s">
        <v>41</v>
      </c>
      <c r="K16" s="231" t="s">
        <v>41</v>
      </c>
      <c r="L16" s="231" t="s">
        <v>41</v>
      </c>
      <c r="M16" s="231" t="s">
        <v>41</v>
      </c>
      <c r="N16" s="238" t="s">
        <v>41</v>
      </c>
      <c r="O16" s="238" t="s">
        <v>41</v>
      </c>
    </row>
    <row r="17" spans="1:16">
      <c r="A17" s="11" t="s">
        <v>4</v>
      </c>
      <c r="B17" s="231" t="s">
        <v>38</v>
      </c>
      <c r="C17" s="231" t="s">
        <v>38</v>
      </c>
      <c r="D17" s="231" t="s">
        <v>38</v>
      </c>
      <c r="E17" s="231" t="s">
        <v>38</v>
      </c>
      <c r="F17" s="231" t="s">
        <v>38</v>
      </c>
      <c r="G17" s="231" t="s">
        <v>38</v>
      </c>
      <c r="H17" s="231" t="s">
        <v>38</v>
      </c>
      <c r="I17" s="231" t="s">
        <v>38</v>
      </c>
      <c r="J17" s="231" t="s">
        <v>38</v>
      </c>
      <c r="K17" s="231" t="s">
        <v>38</v>
      </c>
      <c r="L17" s="231" t="s">
        <v>38</v>
      </c>
      <c r="M17" s="231" t="s">
        <v>38</v>
      </c>
      <c r="N17" s="231" t="s">
        <v>38</v>
      </c>
      <c r="O17" s="231" t="s">
        <v>38</v>
      </c>
      <c r="P17" s="55" t="s">
        <v>16</v>
      </c>
    </row>
    <row r="18" spans="1:16">
      <c r="A18" s="11" t="s">
        <v>3</v>
      </c>
      <c r="B18" s="231" t="s">
        <v>41</v>
      </c>
      <c r="C18" s="231" t="s">
        <v>41</v>
      </c>
      <c r="D18" s="231" t="s">
        <v>41</v>
      </c>
      <c r="E18" s="231" t="s">
        <v>41</v>
      </c>
      <c r="F18" s="231">
        <v>4</v>
      </c>
      <c r="G18" s="231">
        <v>27</v>
      </c>
      <c r="H18" s="231" t="s">
        <v>41</v>
      </c>
      <c r="I18" s="231" t="s">
        <v>41</v>
      </c>
      <c r="J18" s="231" t="s">
        <v>41</v>
      </c>
      <c r="K18" s="231" t="s">
        <v>41</v>
      </c>
      <c r="L18" s="231" t="s">
        <v>41</v>
      </c>
      <c r="M18" s="231" t="s">
        <v>41</v>
      </c>
      <c r="N18" s="238" t="s">
        <v>41</v>
      </c>
      <c r="O18" s="238" t="s">
        <v>41</v>
      </c>
    </row>
    <row r="19" spans="1:16">
      <c r="A19" s="96" t="s">
        <v>30</v>
      </c>
      <c r="B19" s="231">
        <v>66</v>
      </c>
      <c r="C19" s="231">
        <v>69</v>
      </c>
      <c r="D19" s="231" t="s">
        <v>41</v>
      </c>
      <c r="E19" s="231" t="s">
        <v>41</v>
      </c>
      <c r="F19" s="231">
        <v>60</v>
      </c>
      <c r="G19" s="231">
        <v>92</v>
      </c>
      <c r="H19" s="231" t="s">
        <v>41</v>
      </c>
      <c r="I19" s="231" t="s">
        <v>41</v>
      </c>
      <c r="J19" s="231">
        <v>23</v>
      </c>
      <c r="K19" s="231">
        <v>75</v>
      </c>
      <c r="L19" s="231" t="s">
        <v>41</v>
      </c>
      <c r="M19" s="231" t="s">
        <v>41</v>
      </c>
      <c r="N19" s="238" t="s">
        <v>41</v>
      </c>
      <c r="O19" s="238" t="s">
        <v>41</v>
      </c>
    </row>
    <row r="20" spans="1:16">
      <c r="A20" s="11" t="s">
        <v>1</v>
      </c>
      <c r="B20" s="231" t="s">
        <v>41</v>
      </c>
      <c r="C20" s="231" t="s">
        <v>41</v>
      </c>
      <c r="D20" s="231">
        <v>38</v>
      </c>
      <c r="E20" s="231">
        <v>67</v>
      </c>
      <c r="F20" s="231" t="s">
        <v>41</v>
      </c>
      <c r="G20" s="231" t="s">
        <v>41</v>
      </c>
      <c r="H20" s="231" t="s">
        <v>41</v>
      </c>
      <c r="I20" s="231" t="s">
        <v>41</v>
      </c>
      <c r="J20" s="231" t="s">
        <v>41</v>
      </c>
      <c r="K20" s="231" t="s">
        <v>41</v>
      </c>
      <c r="L20" s="231" t="s">
        <v>41</v>
      </c>
      <c r="M20" s="231" t="s">
        <v>41</v>
      </c>
      <c r="N20" s="238" t="s">
        <v>41</v>
      </c>
      <c r="O20" s="238" t="s">
        <v>41</v>
      </c>
    </row>
    <row r="21" spans="1:16">
      <c r="A21" s="11" t="s">
        <v>0</v>
      </c>
      <c r="B21" s="231">
        <v>1</v>
      </c>
      <c r="C21" s="231">
        <v>50</v>
      </c>
      <c r="D21" s="231" t="s">
        <v>41</v>
      </c>
      <c r="E21" s="231" t="s">
        <v>41</v>
      </c>
      <c r="F21" s="231" t="s">
        <v>41</v>
      </c>
      <c r="G21" s="231" t="s">
        <v>41</v>
      </c>
      <c r="H21" s="231" t="s">
        <v>41</v>
      </c>
      <c r="I21" s="231" t="s">
        <v>41</v>
      </c>
      <c r="J21" s="231">
        <v>5</v>
      </c>
      <c r="K21" s="231">
        <v>48</v>
      </c>
      <c r="L21" s="231" t="s">
        <v>41</v>
      </c>
      <c r="M21" s="231" t="s">
        <v>41</v>
      </c>
      <c r="N21" s="231" t="s">
        <v>41</v>
      </c>
      <c r="O21" s="231" t="s">
        <v>41</v>
      </c>
    </row>
    <row r="22" spans="1:16">
      <c r="A22" s="11" t="s">
        <v>24</v>
      </c>
      <c r="B22" s="231" t="s">
        <v>41</v>
      </c>
      <c r="C22" s="231" t="s">
        <v>41</v>
      </c>
      <c r="D22" s="231" t="s">
        <v>41</v>
      </c>
      <c r="E22" s="231" t="s">
        <v>41</v>
      </c>
      <c r="F22" s="231" t="s">
        <v>41</v>
      </c>
      <c r="G22" s="231" t="s">
        <v>41</v>
      </c>
      <c r="H22" s="231" t="s">
        <v>41</v>
      </c>
      <c r="I22" s="231" t="s">
        <v>41</v>
      </c>
      <c r="J22" s="231" t="s">
        <v>41</v>
      </c>
      <c r="K22" s="231" t="s">
        <v>41</v>
      </c>
      <c r="L22" s="231" t="s">
        <v>41</v>
      </c>
      <c r="M22" s="231" t="s">
        <v>41</v>
      </c>
      <c r="N22" s="237" t="s">
        <v>41</v>
      </c>
      <c r="O22" s="237" t="s">
        <v>41</v>
      </c>
    </row>
    <row r="24" spans="1:16" s="84" customFormat="1">
      <c r="A24" s="79" t="s">
        <v>20</v>
      </c>
      <c r="C24" s="49"/>
      <c r="D24" s="49"/>
      <c r="E24" s="49"/>
      <c r="F24" s="49"/>
      <c r="G24" s="49"/>
      <c r="H24" s="49"/>
    </row>
    <row r="25" spans="1:16" s="49" customFormat="1" ht="14">
      <c r="A25" s="62"/>
      <c r="C25" s="57"/>
    </row>
    <row r="26" spans="1:16" s="49" customFormat="1" ht="14">
      <c r="A26" s="49" t="s">
        <v>216</v>
      </c>
    </row>
    <row r="27" spans="1:16" s="84" customFormat="1">
      <c r="A27" s="49" t="s">
        <v>16</v>
      </c>
      <c r="B27" s="49"/>
      <c r="C27" s="49"/>
      <c r="D27" s="49"/>
      <c r="E27" s="49"/>
      <c r="F27" s="49"/>
      <c r="G27" s="49"/>
      <c r="H27" s="49"/>
    </row>
    <row r="28" spans="1:16" s="84" customFormat="1">
      <c r="A28" s="35" t="s">
        <v>42</v>
      </c>
      <c r="D28" s="49"/>
      <c r="E28" s="49"/>
      <c r="F28" s="49"/>
      <c r="G28" s="49"/>
      <c r="H28" s="49"/>
    </row>
    <row r="29" spans="1:16" s="84" customFormat="1">
      <c r="D29" s="49"/>
      <c r="E29" s="49"/>
      <c r="F29" s="49"/>
      <c r="G29" s="49"/>
      <c r="H29" s="49"/>
    </row>
    <row r="30" spans="1:16" s="84" customFormat="1">
      <c r="A30" s="31" t="s">
        <v>145</v>
      </c>
      <c r="C30" s="49"/>
      <c r="D30" s="49"/>
      <c r="E30" s="49"/>
      <c r="F30" s="49"/>
      <c r="G30" s="49"/>
      <c r="H30" s="49"/>
    </row>
    <row r="31" spans="1:16" s="84" customFormat="1">
      <c r="A31" s="15"/>
      <c r="C31" s="49"/>
      <c r="D31" s="49"/>
      <c r="E31" s="49"/>
      <c r="F31" s="49"/>
      <c r="G31" s="49"/>
      <c r="H31" s="49"/>
    </row>
    <row r="32" spans="1:16" s="84" customFormat="1">
      <c r="A32" s="49" t="s">
        <v>198</v>
      </c>
      <c r="C32" s="49"/>
      <c r="D32" s="49"/>
      <c r="E32" s="49"/>
      <c r="F32" s="49"/>
      <c r="G32" s="49"/>
      <c r="H32" s="49"/>
    </row>
    <row r="33" spans="1:1">
      <c r="A33" s="49"/>
    </row>
    <row r="34" spans="1:1">
      <c r="A34" s="49" t="s">
        <v>197</v>
      </c>
    </row>
  </sheetData>
  <mergeCells count="9">
    <mergeCell ref="N4:O4"/>
    <mergeCell ref="B3:O3"/>
    <mergeCell ref="A3:A5"/>
    <mergeCell ref="H4:I4"/>
    <mergeCell ref="B4:C4"/>
    <mergeCell ref="D4:E4"/>
    <mergeCell ref="F4:G4"/>
    <mergeCell ref="L4:M4"/>
    <mergeCell ref="J4:K4"/>
  </mergeCells>
  <conditionalFormatting sqref="N18:O18">
    <cfRule type="expression" dxfId="44" priority="12" stopIfTrue="1">
      <formula>ISNA(ACTIVECELL)</formula>
    </cfRule>
  </conditionalFormatting>
  <conditionalFormatting sqref="N16:O16">
    <cfRule type="expression" dxfId="43" priority="11" stopIfTrue="1">
      <formula>ISNA(ACTIVECELL)</formula>
    </cfRule>
  </conditionalFormatting>
  <hyperlinks>
    <hyperlink ref="Q5" location="Content!A1" display="Back to content pag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topLeftCell="A16" workbookViewId="0">
      <selection activeCell="B17" sqref="A17:XFD17"/>
    </sheetView>
  </sheetViews>
  <sheetFormatPr defaultColWidth="9.1796875" defaultRowHeight="14"/>
  <cols>
    <col min="1" max="1" width="15.81640625" style="49" customWidth="1"/>
    <col min="2" max="2" width="42" style="49" customWidth="1"/>
    <col min="3" max="22" width="7" style="49" customWidth="1"/>
    <col min="23" max="24" width="7.7265625" style="49" customWidth="1"/>
    <col min="25" max="16384" width="9.1796875" style="49"/>
  </cols>
  <sheetData>
    <row r="1" spans="1:25" s="27" customFormat="1">
      <c r="A1" s="27" t="s">
        <v>568</v>
      </c>
    </row>
    <row r="2" spans="1:25">
      <c r="A2" s="47"/>
    </row>
    <row r="3" spans="1:25">
      <c r="A3" s="320" t="s">
        <v>206</v>
      </c>
      <c r="B3" s="320" t="s">
        <v>15</v>
      </c>
      <c r="C3" s="317" t="s">
        <v>205</v>
      </c>
      <c r="D3" s="317"/>
      <c r="E3" s="317"/>
      <c r="F3" s="317"/>
      <c r="G3" s="317"/>
      <c r="H3" s="317"/>
      <c r="I3" s="317"/>
      <c r="J3" s="317"/>
      <c r="K3" s="317"/>
      <c r="L3" s="317"/>
      <c r="M3" s="317"/>
      <c r="N3" s="317"/>
      <c r="O3" s="317"/>
      <c r="P3" s="317"/>
      <c r="Q3" s="317"/>
      <c r="R3" s="317"/>
      <c r="S3" s="317"/>
      <c r="T3" s="317"/>
      <c r="U3" s="317"/>
      <c r="V3" s="317"/>
      <c r="W3" s="119"/>
      <c r="X3" s="119"/>
    </row>
    <row r="4" spans="1:25" ht="14.5">
      <c r="A4" s="320"/>
      <c r="B4" s="320"/>
      <c r="C4" s="12">
        <v>2001</v>
      </c>
      <c r="D4" s="12">
        <v>2002</v>
      </c>
      <c r="E4" s="12">
        <v>2003</v>
      </c>
      <c r="F4" s="73">
        <v>2004</v>
      </c>
      <c r="G4" s="12">
        <v>2005</v>
      </c>
      <c r="H4" s="73">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0"/>
      <c r="X4" s="46" t="s">
        <v>521</v>
      </c>
    </row>
    <row r="5" spans="1:25">
      <c r="A5" s="320" t="s">
        <v>36</v>
      </c>
      <c r="B5" s="332" t="s">
        <v>14</v>
      </c>
      <c r="C5" s="241" t="s">
        <v>41</v>
      </c>
      <c r="D5" s="241" t="s">
        <v>41</v>
      </c>
      <c r="E5" s="241">
        <v>0.52274405196853291</v>
      </c>
      <c r="F5" s="241">
        <v>0.46740623516322277</v>
      </c>
      <c r="G5" s="241">
        <v>0.44622425629290602</v>
      </c>
      <c r="H5" s="241">
        <v>0.48507462686567143</v>
      </c>
      <c r="I5" s="241">
        <v>0.58662495111458746</v>
      </c>
      <c r="J5" s="241">
        <v>0.59999999999999987</v>
      </c>
      <c r="K5" s="241">
        <v>0.56746532156368235</v>
      </c>
      <c r="L5" s="241">
        <v>0.48870547350130339</v>
      </c>
      <c r="M5" s="241">
        <v>0.47971394609418078</v>
      </c>
      <c r="N5" s="241">
        <v>0.47165411408311669</v>
      </c>
      <c r="O5" s="241">
        <v>0.46599709684110696</v>
      </c>
      <c r="P5" s="241">
        <v>0.45619267875147745</v>
      </c>
      <c r="Q5" s="241">
        <v>0.37307400544688041</v>
      </c>
      <c r="R5" s="241" t="s">
        <v>41</v>
      </c>
      <c r="S5" s="241" t="s">
        <v>41</v>
      </c>
      <c r="T5" s="241" t="s">
        <v>41</v>
      </c>
      <c r="U5" s="241" t="s">
        <v>41</v>
      </c>
      <c r="V5" s="241" t="s">
        <v>41</v>
      </c>
      <c r="W5" s="118"/>
      <c r="X5" s="118"/>
      <c r="Y5" s="17"/>
    </row>
    <row r="6" spans="1:25">
      <c r="A6" s="320"/>
      <c r="B6" s="332"/>
      <c r="C6" s="241" t="s">
        <v>41</v>
      </c>
      <c r="D6" s="241" t="s">
        <v>41</v>
      </c>
      <c r="E6" s="241">
        <v>1.4320496824113651</v>
      </c>
      <c r="F6" s="241">
        <v>1.7921450618854531</v>
      </c>
      <c r="G6" s="241">
        <v>2.0217590402442496</v>
      </c>
      <c r="H6" s="241">
        <v>2.5752833506087778</v>
      </c>
      <c r="I6" s="241">
        <v>2.9613777474088039</v>
      </c>
      <c r="J6" s="241">
        <v>3.0573751123282951</v>
      </c>
      <c r="K6" s="241">
        <v>2.9645722180772864</v>
      </c>
      <c r="L6" s="241">
        <v>2.7865679684646385</v>
      </c>
      <c r="M6" s="241">
        <v>3.5560646989559581</v>
      </c>
      <c r="N6" s="241">
        <v>4.446546884158936</v>
      </c>
      <c r="O6" s="241">
        <v>5.8094601217238777</v>
      </c>
      <c r="P6" s="241">
        <v>6.145718290203491</v>
      </c>
      <c r="Q6" s="241">
        <v>5.617115337338185</v>
      </c>
      <c r="R6" s="241" t="s">
        <v>41</v>
      </c>
      <c r="S6" s="241" t="s">
        <v>41</v>
      </c>
      <c r="T6" s="241" t="s">
        <v>41</v>
      </c>
      <c r="U6" s="241" t="s">
        <v>41</v>
      </c>
      <c r="V6" s="241" t="s">
        <v>41</v>
      </c>
      <c r="W6" s="118"/>
      <c r="X6" s="118"/>
    </row>
    <row r="7" spans="1:25">
      <c r="A7" s="320"/>
      <c r="B7" s="146" t="s">
        <v>13</v>
      </c>
      <c r="C7" s="241" t="s">
        <v>41</v>
      </c>
      <c r="D7" s="241" t="s">
        <v>41</v>
      </c>
      <c r="E7" s="241" t="s">
        <v>41</v>
      </c>
      <c r="F7" s="241" t="s">
        <v>41</v>
      </c>
      <c r="G7" s="241" t="s">
        <v>41</v>
      </c>
      <c r="H7" s="241" t="s">
        <v>41</v>
      </c>
      <c r="I7" s="241" t="s">
        <v>41</v>
      </c>
      <c r="J7" s="241" t="s">
        <v>41</v>
      </c>
      <c r="K7" s="241" t="s">
        <v>41</v>
      </c>
      <c r="L7" s="241" t="s">
        <v>41</v>
      </c>
      <c r="M7" s="241" t="s">
        <v>41</v>
      </c>
      <c r="N7" s="241" t="s">
        <v>41</v>
      </c>
      <c r="O7" s="241" t="s">
        <v>41</v>
      </c>
      <c r="P7" s="241">
        <v>0.94</v>
      </c>
      <c r="Q7" s="241">
        <v>0.95</v>
      </c>
      <c r="R7" s="241" t="s">
        <v>41</v>
      </c>
      <c r="S7" s="241" t="s">
        <v>41</v>
      </c>
      <c r="T7" s="241" t="s">
        <v>41</v>
      </c>
      <c r="U7" s="241" t="s">
        <v>41</v>
      </c>
      <c r="V7" s="241" t="s">
        <v>41</v>
      </c>
      <c r="W7" s="118"/>
      <c r="X7" s="118"/>
    </row>
    <row r="8" spans="1:25">
      <c r="A8" s="320"/>
      <c r="B8" s="146" t="s">
        <v>497</v>
      </c>
      <c r="C8" s="241" t="s">
        <v>41</v>
      </c>
      <c r="D8" s="241" t="s">
        <v>41</v>
      </c>
      <c r="E8" s="241" t="s">
        <v>41</v>
      </c>
      <c r="F8" s="241" t="s">
        <v>41</v>
      </c>
      <c r="G8" s="241" t="s">
        <v>41</v>
      </c>
      <c r="H8" s="241" t="s">
        <v>41</v>
      </c>
      <c r="I8" s="241" t="s">
        <v>41</v>
      </c>
      <c r="J8" s="241" t="s">
        <v>41</v>
      </c>
      <c r="K8" s="241" t="s">
        <v>41</v>
      </c>
      <c r="L8" s="241" t="s">
        <v>41</v>
      </c>
      <c r="M8" s="241" t="s">
        <v>41</v>
      </c>
      <c r="N8" s="241" t="s">
        <v>41</v>
      </c>
      <c r="O8" s="241" t="s">
        <v>41</v>
      </c>
      <c r="P8" s="241" t="s">
        <v>41</v>
      </c>
      <c r="Q8" s="241" t="s">
        <v>41</v>
      </c>
      <c r="R8" s="241" t="s">
        <v>41</v>
      </c>
      <c r="S8" s="241" t="s">
        <v>41</v>
      </c>
      <c r="T8" s="241" t="s">
        <v>41</v>
      </c>
      <c r="U8" s="241" t="s">
        <v>41</v>
      </c>
      <c r="V8" s="241" t="s">
        <v>41</v>
      </c>
      <c r="W8" s="118"/>
      <c r="X8" s="118"/>
    </row>
    <row r="9" spans="1:25">
      <c r="A9" s="320"/>
      <c r="B9" s="146" t="s">
        <v>37</v>
      </c>
      <c r="C9" s="241" t="s">
        <v>41</v>
      </c>
      <c r="D9" s="241" t="s">
        <v>41</v>
      </c>
      <c r="E9" s="241" t="s">
        <v>41</v>
      </c>
      <c r="F9" s="241" t="s">
        <v>41</v>
      </c>
      <c r="G9" s="241" t="s">
        <v>41</v>
      </c>
      <c r="H9" s="241" t="s">
        <v>41</v>
      </c>
      <c r="I9" s="241" t="s">
        <v>41</v>
      </c>
      <c r="J9" s="241" t="s">
        <v>41</v>
      </c>
      <c r="K9" s="241" t="s">
        <v>41</v>
      </c>
      <c r="L9" s="241" t="s">
        <v>41</v>
      </c>
      <c r="M9" s="241" t="s">
        <v>41</v>
      </c>
      <c r="N9" s="241" t="s">
        <v>41</v>
      </c>
      <c r="O9" s="241" t="s">
        <v>41</v>
      </c>
      <c r="P9" s="241" t="s">
        <v>41</v>
      </c>
      <c r="Q9" s="241">
        <v>0.87</v>
      </c>
      <c r="R9" s="241">
        <v>0.85</v>
      </c>
      <c r="S9" s="241">
        <v>0.87</v>
      </c>
      <c r="T9" s="241">
        <v>0.87</v>
      </c>
      <c r="U9" s="241">
        <v>0.87</v>
      </c>
      <c r="V9" s="241" t="s">
        <v>41</v>
      </c>
      <c r="W9" s="118"/>
      <c r="X9" s="118"/>
    </row>
    <row r="10" spans="1:25">
      <c r="A10" s="320"/>
      <c r="B10" s="146" t="s">
        <v>496</v>
      </c>
      <c r="C10" s="241" t="s">
        <v>7</v>
      </c>
      <c r="D10" s="241">
        <v>0.48547717842323646</v>
      </c>
      <c r="E10" s="241">
        <v>0.55276907001044928</v>
      </c>
      <c r="F10" s="241">
        <v>0.82377622377622373</v>
      </c>
      <c r="G10" s="241">
        <v>1.0032102728731942</v>
      </c>
      <c r="H10" s="241">
        <v>1.0360501567398119</v>
      </c>
      <c r="I10" s="241">
        <v>0.99814365272026273</v>
      </c>
      <c r="J10" s="241">
        <v>1.0577464788732394</v>
      </c>
      <c r="K10" s="241">
        <v>0.9512471655328798</v>
      </c>
      <c r="L10" s="241">
        <v>1.1675191815856778</v>
      </c>
      <c r="M10" s="241">
        <v>1.4066852367688023</v>
      </c>
      <c r="N10" s="241">
        <v>1.5616246498599442</v>
      </c>
      <c r="O10" s="241">
        <v>1.4245283018867925</v>
      </c>
      <c r="P10" s="241" t="s">
        <v>41</v>
      </c>
      <c r="Q10" s="241" t="s">
        <v>41</v>
      </c>
      <c r="R10" s="241" t="s">
        <v>41</v>
      </c>
      <c r="S10" s="241" t="s">
        <v>41</v>
      </c>
      <c r="T10" s="241" t="s">
        <v>41</v>
      </c>
      <c r="U10" s="241" t="s">
        <v>41</v>
      </c>
      <c r="V10" s="241" t="s">
        <v>41</v>
      </c>
      <c r="W10" s="118"/>
      <c r="X10" s="118"/>
    </row>
    <row r="11" spans="1:25" s="44" customFormat="1" ht="14.5">
      <c r="A11" s="320"/>
      <c r="B11" s="157" t="s">
        <v>238</v>
      </c>
      <c r="C11" s="241">
        <v>0.18139534883720931</v>
      </c>
      <c r="D11" s="241">
        <v>0.14857142857142858</v>
      </c>
      <c r="E11" s="241">
        <v>0.20526315789473687</v>
      </c>
      <c r="F11" s="241">
        <v>0.26874999999999999</v>
      </c>
      <c r="G11" s="241">
        <v>0.29062500000000002</v>
      </c>
      <c r="H11" s="241">
        <v>0.28676470588235292</v>
      </c>
      <c r="I11" s="241">
        <v>0.29361702127659572</v>
      </c>
      <c r="J11" s="241">
        <v>0.26385542168674697</v>
      </c>
      <c r="K11" s="241">
        <v>0.28690476190476188</v>
      </c>
      <c r="L11" s="241">
        <v>0.36203174950135247</v>
      </c>
      <c r="M11" s="241">
        <v>0.4178082191780822</v>
      </c>
      <c r="N11" s="241">
        <v>0.40975609756097564</v>
      </c>
      <c r="O11" s="241">
        <v>0.37219999999999998</v>
      </c>
      <c r="P11" s="241" t="s">
        <v>41</v>
      </c>
      <c r="Q11" s="241" t="s">
        <v>41</v>
      </c>
      <c r="R11" s="241" t="s">
        <v>41</v>
      </c>
      <c r="S11" s="241" t="s">
        <v>41</v>
      </c>
      <c r="T11" s="241" t="s">
        <v>41</v>
      </c>
      <c r="U11" s="241" t="s">
        <v>41</v>
      </c>
      <c r="V11" s="241" t="s">
        <v>41</v>
      </c>
      <c r="W11" s="121"/>
      <c r="X11" s="118"/>
      <c r="Y11" s="20"/>
    </row>
    <row r="12" spans="1:25" s="44" customFormat="1" ht="14.5">
      <c r="A12" s="320"/>
      <c r="B12" s="157" t="s">
        <v>239</v>
      </c>
      <c r="C12" s="241">
        <v>0.30348837209302326</v>
      </c>
      <c r="D12" s="241">
        <v>0.24857142857142855</v>
      </c>
      <c r="E12" s="241">
        <v>0.34342105263157896</v>
      </c>
      <c r="F12" s="241">
        <v>0.44843749999999999</v>
      </c>
      <c r="G12" s="241">
        <v>0.484375</v>
      </c>
      <c r="H12" s="241">
        <v>0.47941176470588232</v>
      </c>
      <c r="I12" s="241">
        <v>0.49078014184397162</v>
      </c>
      <c r="J12" s="241">
        <v>0.44698795180722889</v>
      </c>
      <c r="K12" s="241">
        <v>0.48571428571428571</v>
      </c>
      <c r="L12" s="241">
        <v>0.61340473783436711</v>
      </c>
      <c r="M12" s="241">
        <v>0.70684931506849313</v>
      </c>
      <c r="N12" s="241">
        <v>0.69268292682926835</v>
      </c>
      <c r="O12" s="241">
        <v>0.62934999999999997</v>
      </c>
      <c r="P12" s="241" t="s">
        <v>41</v>
      </c>
      <c r="Q12" s="241" t="s">
        <v>41</v>
      </c>
      <c r="R12" s="241" t="s">
        <v>41</v>
      </c>
      <c r="S12" s="241" t="s">
        <v>41</v>
      </c>
      <c r="T12" s="241" t="s">
        <v>41</v>
      </c>
      <c r="U12" s="241" t="s">
        <v>41</v>
      </c>
      <c r="V12" s="241" t="s">
        <v>41</v>
      </c>
      <c r="W12" s="121"/>
      <c r="X12" s="118"/>
      <c r="Y12" s="20"/>
    </row>
    <row r="13" spans="1:25" s="44" customFormat="1" ht="14.5">
      <c r="A13" s="320"/>
      <c r="B13" s="157" t="s">
        <v>240</v>
      </c>
      <c r="C13" s="241">
        <v>0.50813953488372099</v>
      </c>
      <c r="D13" s="241">
        <v>0.41619047619047622</v>
      </c>
      <c r="E13" s="241">
        <v>0.61710526315789482</v>
      </c>
      <c r="F13" s="241">
        <v>0.79687499999999989</v>
      </c>
      <c r="G13" s="241">
        <v>0.86093749999999991</v>
      </c>
      <c r="H13" s="241">
        <v>0.85147058823529409</v>
      </c>
      <c r="I13" s="241">
        <v>0.87092198581560276</v>
      </c>
      <c r="J13" s="241">
        <v>0.78554216867469873</v>
      </c>
      <c r="K13" s="241">
        <v>0.85357142857142854</v>
      </c>
      <c r="L13" s="241">
        <v>1.0778983032323288</v>
      </c>
      <c r="M13" s="241">
        <v>1.2424657534246577</v>
      </c>
      <c r="N13" s="241">
        <v>1.2170731707317075</v>
      </c>
      <c r="O13" s="241">
        <v>1.110629562</v>
      </c>
      <c r="P13" s="241" t="s">
        <v>41</v>
      </c>
      <c r="Q13" s="241" t="s">
        <v>41</v>
      </c>
      <c r="R13" s="241" t="s">
        <v>41</v>
      </c>
      <c r="S13" s="241" t="s">
        <v>41</v>
      </c>
      <c r="T13" s="241" t="s">
        <v>41</v>
      </c>
      <c r="U13" s="241" t="s">
        <v>41</v>
      </c>
      <c r="V13" s="241" t="s">
        <v>41</v>
      </c>
      <c r="W13" s="121"/>
      <c r="X13" s="118"/>
      <c r="Y13" s="20"/>
    </row>
    <row r="14" spans="1:25" s="44" customFormat="1" ht="14.5">
      <c r="A14" s="320"/>
      <c r="B14" s="157" t="s">
        <v>241</v>
      </c>
      <c r="C14" s="241">
        <v>0.7558139534883721</v>
      </c>
      <c r="D14" s="241">
        <v>0.61904761904761907</v>
      </c>
      <c r="E14" s="241">
        <v>0.85526315789473684</v>
      </c>
      <c r="F14" s="241">
        <v>1.1031249999999999</v>
      </c>
      <c r="G14" s="241">
        <v>1.190625</v>
      </c>
      <c r="H14" s="241">
        <v>1.1764705882352942</v>
      </c>
      <c r="I14" s="241">
        <v>1.2028368794326243</v>
      </c>
      <c r="J14" s="241">
        <v>1.0831325301204819</v>
      </c>
      <c r="K14" s="241">
        <v>1.1773809523809524</v>
      </c>
      <c r="L14" s="241">
        <v>1.4863794092734774</v>
      </c>
      <c r="M14" s="241">
        <v>1.7136986301369863</v>
      </c>
      <c r="N14" s="241">
        <v>1.678048780487805</v>
      </c>
      <c r="O14" s="241">
        <v>1.525174187</v>
      </c>
      <c r="P14" s="241" t="s">
        <v>41</v>
      </c>
      <c r="Q14" s="241" t="s">
        <v>41</v>
      </c>
      <c r="R14" s="241" t="s">
        <v>41</v>
      </c>
      <c r="S14" s="241" t="s">
        <v>41</v>
      </c>
      <c r="T14" s="241" t="s">
        <v>41</v>
      </c>
      <c r="U14" s="241" t="s">
        <v>41</v>
      </c>
      <c r="V14" s="241" t="s">
        <v>41</v>
      </c>
      <c r="W14" s="121"/>
      <c r="X14" s="118"/>
      <c r="Y14" s="20"/>
    </row>
    <row r="15" spans="1:25">
      <c r="A15" s="320"/>
      <c r="B15" s="146" t="s">
        <v>10</v>
      </c>
      <c r="C15" s="241" t="s">
        <v>41</v>
      </c>
      <c r="D15" s="241" t="s">
        <v>41</v>
      </c>
      <c r="E15" s="241" t="s">
        <v>41</v>
      </c>
      <c r="F15" s="241" t="s">
        <v>41</v>
      </c>
      <c r="G15" s="241" t="s">
        <v>41</v>
      </c>
      <c r="H15" s="241" t="s">
        <v>41</v>
      </c>
      <c r="I15" s="241" t="s">
        <v>41</v>
      </c>
      <c r="J15" s="241" t="s">
        <v>41</v>
      </c>
      <c r="K15" s="241" t="s">
        <v>41</v>
      </c>
      <c r="L15" s="241" t="s">
        <v>41</v>
      </c>
      <c r="M15" s="241" t="s">
        <v>41</v>
      </c>
      <c r="N15" s="241" t="s">
        <v>41</v>
      </c>
      <c r="O15" s="241" t="s">
        <v>41</v>
      </c>
      <c r="P15" s="241" t="s">
        <v>41</v>
      </c>
      <c r="Q15" s="241" t="s">
        <v>41</v>
      </c>
      <c r="R15" s="241" t="s">
        <v>41</v>
      </c>
      <c r="S15" s="241" t="s">
        <v>41</v>
      </c>
      <c r="T15" s="241" t="s">
        <v>41</v>
      </c>
      <c r="U15" s="241" t="s">
        <v>41</v>
      </c>
      <c r="V15" s="241" t="s">
        <v>41</v>
      </c>
      <c r="W15" s="118"/>
      <c r="X15" s="118"/>
    </row>
    <row r="16" spans="1:25">
      <c r="A16" s="320"/>
      <c r="B16" s="146" t="s">
        <v>9</v>
      </c>
      <c r="C16" s="241" t="s">
        <v>41</v>
      </c>
      <c r="D16" s="241" t="s">
        <v>41</v>
      </c>
      <c r="E16" s="241" t="s">
        <v>41</v>
      </c>
      <c r="F16" s="241" t="s">
        <v>41</v>
      </c>
      <c r="G16" s="241" t="s">
        <v>41</v>
      </c>
      <c r="H16" s="241" t="s">
        <v>41</v>
      </c>
      <c r="I16" s="241" t="s">
        <v>41</v>
      </c>
      <c r="J16" s="241" t="s">
        <v>41</v>
      </c>
      <c r="K16" s="241" t="s">
        <v>41</v>
      </c>
      <c r="L16" s="241" t="s">
        <v>41</v>
      </c>
      <c r="M16" s="241" t="s">
        <v>41</v>
      </c>
      <c r="N16" s="241" t="s">
        <v>41</v>
      </c>
      <c r="O16" s="241" t="s">
        <v>41</v>
      </c>
      <c r="P16" s="241" t="s">
        <v>41</v>
      </c>
      <c r="Q16" s="241" t="s">
        <v>41</v>
      </c>
      <c r="R16" s="241" t="s">
        <v>41</v>
      </c>
      <c r="S16" s="241" t="s">
        <v>41</v>
      </c>
      <c r="T16" s="241" t="s">
        <v>41</v>
      </c>
      <c r="U16" s="241" t="s">
        <v>41</v>
      </c>
      <c r="V16" s="241" t="s">
        <v>41</v>
      </c>
      <c r="W16" s="118"/>
      <c r="X16" s="118"/>
    </row>
    <row r="17" spans="1:25">
      <c r="A17" s="320"/>
      <c r="B17" s="146" t="s">
        <v>8</v>
      </c>
      <c r="C17" s="241">
        <v>0.22187822497420021</v>
      </c>
      <c r="D17" s="241">
        <v>0.21795727636849133</v>
      </c>
      <c r="E17" s="241">
        <v>0.25369978858350956</v>
      </c>
      <c r="F17" s="241">
        <v>0.25657657657657656</v>
      </c>
      <c r="G17" s="241">
        <v>0.24495381457406773</v>
      </c>
      <c r="H17" s="241">
        <v>0.24173354735152489</v>
      </c>
      <c r="I17" s="241">
        <v>0.24003825310806504</v>
      </c>
      <c r="J17" s="241">
        <v>0.24894217207334274</v>
      </c>
      <c r="K17" s="241">
        <v>0.2235441452723857</v>
      </c>
      <c r="L17" s="241">
        <v>0.23308514082227258</v>
      </c>
      <c r="M17" s="241">
        <v>0.24591304347826087</v>
      </c>
      <c r="N17" s="241">
        <v>0.31607083194119617</v>
      </c>
      <c r="O17" s="241">
        <v>0.31</v>
      </c>
      <c r="P17" s="241">
        <v>0.30992815153494446</v>
      </c>
      <c r="Q17" s="241">
        <v>0.26822323462414582</v>
      </c>
      <c r="R17" s="241">
        <v>0.26419156578658415</v>
      </c>
      <c r="S17" s="241">
        <v>0.27803867034043206</v>
      </c>
      <c r="T17" s="241">
        <v>0.28575802036738596</v>
      </c>
      <c r="U17" s="241">
        <v>0.27511995580340265</v>
      </c>
      <c r="V17" s="241">
        <v>0.25144641129579243</v>
      </c>
      <c r="W17" s="118"/>
      <c r="X17" s="118"/>
    </row>
    <row r="18" spans="1:25">
      <c r="A18" s="320"/>
      <c r="B18" s="45" t="s">
        <v>6</v>
      </c>
      <c r="C18" s="241">
        <v>0.14875900029359648</v>
      </c>
      <c r="D18" s="241">
        <v>0.1700003896723471</v>
      </c>
      <c r="E18" s="241">
        <v>0.2198098595920786</v>
      </c>
      <c r="F18" s="241">
        <v>0.35483261083876899</v>
      </c>
      <c r="G18" s="241">
        <v>0.40617173811455504</v>
      </c>
      <c r="H18" s="241">
        <v>0.42545015444350304</v>
      </c>
      <c r="I18" s="241">
        <v>0.5001846902635636</v>
      </c>
      <c r="J18" s="241">
        <v>0.54396911303388584</v>
      </c>
      <c r="K18" s="241">
        <v>0.49344882579192578</v>
      </c>
      <c r="L18" s="241">
        <v>0.5177053338818044</v>
      </c>
      <c r="M18" s="241">
        <v>0.66666666666666663</v>
      </c>
      <c r="N18" s="241">
        <v>0.6</v>
      </c>
      <c r="O18" s="241" t="s">
        <v>41</v>
      </c>
      <c r="P18" s="241" t="s">
        <v>41</v>
      </c>
      <c r="Q18" s="241" t="s">
        <v>41</v>
      </c>
      <c r="R18" s="241" t="s">
        <v>41</v>
      </c>
      <c r="S18" s="241" t="s">
        <v>41</v>
      </c>
      <c r="T18" s="241" t="s">
        <v>41</v>
      </c>
      <c r="U18" s="241" t="s">
        <v>41</v>
      </c>
      <c r="V18" s="241" t="s">
        <v>41</v>
      </c>
      <c r="W18" s="118"/>
      <c r="X18" s="118"/>
    </row>
    <row r="19" spans="1:25">
      <c r="A19" s="320"/>
      <c r="B19" s="45" t="s">
        <v>5</v>
      </c>
      <c r="C19" s="241" t="s">
        <v>41</v>
      </c>
      <c r="D19" s="241" t="s">
        <v>41</v>
      </c>
      <c r="E19" s="241" t="s">
        <v>41</v>
      </c>
      <c r="F19" s="241" t="s">
        <v>41</v>
      </c>
      <c r="G19" s="241" t="s">
        <v>41</v>
      </c>
      <c r="H19" s="241" t="s">
        <v>41</v>
      </c>
      <c r="I19" s="241" t="s">
        <v>41</v>
      </c>
      <c r="J19" s="241" t="s">
        <v>41</v>
      </c>
      <c r="K19" s="241" t="s">
        <v>41</v>
      </c>
      <c r="L19" s="241" t="s">
        <v>41</v>
      </c>
      <c r="M19" s="241" t="s">
        <v>41</v>
      </c>
      <c r="N19" s="241" t="s">
        <v>41</v>
      </c>
      <c r="O19" s="241" t="s">
        <v>41</v>
      </c>
      <c r="P19" s="241" t="s">
        <v>41</v>
      </c>
      <c r="Q19" s="241" t="s">
        <v>41</v>
      </c>
      <c r="R19" s="241" t="s">
        <v>41</v>
      </c>
      <c r="S19" s="241" t="s">
        <v>41</v>
      </c>
      <c r="T19" s="241" t="s">
        <v>41</v>
      </c>
      <c r="U19" s="241" t="s">
        <v>41</v>
      </c>
      <c r="V19" s="241" t="s">
        <v>41</v>
      </c>
      <c r="W19" s="118"/>
      <c r="X19" s="118"/>
    </row>
    <row r="20" spans="1:25">
      <c r="A20" s="320"/>
      <c r="B20" s="45" t="s">
        <v>4</v>
      </c>
      <c r="C20" s="241">
        <v>0.21</v>
      </c>
      <c r="D20" s="241">
        <v>0.21</v>
      </c>
      <c r="E20" s="241">
        <v>0.21</v>
      </c>
      <c r="F20" s="241">
        <v>0.25</v>
      </c>
      <c r="G20" s="241">
        <v>0.25</v>
      </c>
      <c r="H20" s="241">
        <v>0.28000000000000003</v>
      </c>
      <c r="I20" s="241">
        <v>0.28000000000000003</v>
      </c>
      <c r="J20" s="241">
        <v>0.28000000000000003</v>
      </c>
      <c r="K20" s="241">
        <v>0.44</v>
      </c>
      <c r="L20" s="241">
        <v>0.49</v>
      </c>
      <c r="M20" s="241">
        <v>0.45</v>
      </c>
      <c r="N20" s="241">
        <v>0.53</v>
      </c>
      <c r="O20" s="241" t="s">
        <v>7</v>
      </c>
      <c r="P20" s="241" t="s">
        <v>41</v>
      </c>
      <c r="Q20" s="241" t="s">
        <v>41</v>
      </c>
      <c r="R20" s="241" t="s">
        <v>41</v>
      </c>
      <c r="S20" s="241" t="s">
        <v>41</v>
      </c>
      <c r="T20" s="241" t="s">
        <v>41</v>
      </c>
      <c r="U20" s="241" t="s">
        <v>41</v>
      </c>
      <c r="V20" s="241" t="s">
        <v>41</v>
      </c>
      <c r="W20" s="118"/>
      <c r="X20" s="118"/>
    </row>
    <row r="21" spans="1:25" s="44" customFormat="1" ht="14.5">
      <c r="A21" s="320"/>
      <c r="B21" s="45" t="s">
        <v>204</v>
      </c>
      <c r="C21" s="241" t="s">
        <v>41</v>
      </c>
      <c r="D21" s="241" t="s">
        <v>41</v>
      </c>
      <c r="E21" s="241" t="s">
        <v>41</v>
      </c>
      <c r="F21" s="241" t="s">
        <v>41</v>
      </c>
      <c r="G21" s="241" t="s">
        <v>41</v>
      </c>
      <c r="H21" s="241" t="s">
        <v>41</v>
      </c>
      <c r="I21" s="241" t="s">
        <v>41</v>
      </c>
      <c r="J21" s="241" t="s">
        <v>41</v>
      </c>
      <c r="K21" s="241">
        <v>0.83466943317928888</v>
      </c>
      <c r="L21" s="241">
        <v>0.83047641565196839</v>
      </c>
      <c r="M21" s="241">
        <v>0.85053300068042637</v>
      </c>
      <c r="N21" s="241">
        <v>0.76832652665511347</v>
      </c>
      <c r="O21" s="241">
        <v>0.68</v>
      </c>
      <c r="P21" s="241" t="s">
        <v>41</v>
      </c>
      <c r="Q21" s="241" t="s">
        <v>41</v>
      </c>
      <c r="R21" s="241" t="s">
        <v>41</v>
      </c>
      <c r="S21" s="241" t="s">
        <v>41</v>
      </c>
      <c r="T21" s="241" t="s">
        <v>41</v>
      </c>
      <c r="U21" s="241" t="s">
        <v>41</v>
      </c>
      <c r="V21" s="241" t="s">
        <v>41</v>
      </c>
      <c r="W21" s="118"/>
      <c r="X21" s="118"/>
      <c r="Y21" s="20"/>
    </row>
    <row r="22" spans="1:25" s="44" customFormat="1" ht="14.5">
      <c r="A22" s="320"/>
      <c r="B22" s="45" t="s">
        <v>203</v>
      </c>
      <c r="C22" s="241" t="s">
        <v>41</v>
      </c>
      <c r="D22" s="241" t="s">
        <v>41</v>
      </c>
      <c r="E22" s="241" t="s">
        <v>41</v>
      </c>
      <c r="F22" s="241" t="s">
        <v>41</v>
      </c>
      <c r="G22" s="241" t="s">
        <v>41</v>
      </c>
      <c r="H22" s="241" t="s">
        <v>41</v>
      </c>
      <c r="I22" s="241" t="s">
        <v>41</v>
      </c>
      <c r="J22" s="241" t="s">
        <v>41</v>
      </c>
      <c r="K22" s="241">
        <v>1.2354993869659532</v>
      </c>
      <c r="L22" s="241">
        <v>1.2309374630570991</v>
      </c>
      <c r="M22" s="241">
        <v>1.2843048310274439</v>
      </c>
      <c r="N22" s="241">
        <v>1.1936934207496637</v>
      </c>
      <c r="O22" s="241">
        <v>1.0900000000000001</v>
      </c>
      <c r="P22" s="241" t="s">
        <v>41</v>
      </c>
      <c r="Q22" s="241" t="s">
        <v>41</v>
      </c>
      <c r="R22" s="241" t="s">
        <v>41</v>
      </c>
      <c r="S22" s="241" t="s">
        <v>41</v>
      </c>
      <c r="T22" s="241" t="s">
        <v>41</v>
      </c>
      <c r="U22" s="241" t="s">
        <v>41</v>
      </c>
      <c r="V22" s="241" t="s">
        <v>41</v>
      </c>
      <c r="W22" s="118"/>
      <c r="X22" s="118"/>
      <c r="Y22" s="20"/>
    </row>
    <row r="23" spans="1:25" s="44" customFormat="1" ht="14.5">
      <c r="A23" s="320"/>
      <c r="B23" s="45" t="s">
        <v>202</v>
      </c>
      <c r="C23" s="241" t="s">
        <v>41</v>
      </c>
      <c r="D23" s="241" t="s">
        <v>41</v>
      </c>
      <c r="E23" s="241" t="s">
        <v>41</v>
      </c>
      <c r="F23" s="241" t="s">
        <v>41</v>
      </c>
      <c r="G23" s="241" t="s">
        <v>41</v>
      </c>
      <c r="H23" s="241" t="s">
        <v>41</v>
      </c>
      <c r="I23" s="241" t="s">
        <v>41</v>
      </c>
      <c r="J23" s="241" t="s">
        <v>41</v>
      </c>
      <c r="K23" s="241">
        <v>1.5750259360558332</v>
      </c>
      <c r="L23" s="241">
        <v>1.6151436339992906</v>
      </c>
      <c r="M23" s="241">
        <v>1.715241551372193</v>
      </c>
      <c r="N23" s="241">
        <v>1.6384502587345637</v>
      </c>
      <c r="O23" s="241">
        <v>1.51</v>
      </c>
      <c r="P23" s="241" t="s">
        <v>41</v>
      </c>
      <c r="Q23" s="241" t="s">
        <v>41</v>
      </c>
      <c r="R23" s="241" t="s">
        <v>41</v>
      </c>
      <c r="S23" s="241" t="s">
        <v>41</v>
      </c>
      <c r="T23" s="241" t="s">
        <v>41</v>
      </c>
      <c r="U23" s="241" t="s">
        <v>41</v>
      </c>
      <c r="V23" s="241" t="s">
        <v>41</v>
      </c>
      <c r="W23" s="20"/>
      <c r="X23" s="118"/>
      <c r="Y23" s="20"/>
    </row>
    <row r="24" spans="1:25" s="44" customFormat="1" ht="14.5">
      <c r="A24" s="320"/>
      <c r="B24" s="45" t="s">
        <v>201</v>
      </c>
      <c r="C24" s="241" t="s">
        <v>41</v>
      </c>
      <c r="D24" s="241" t="s">
        <v>41</v>
      </c>
      <c r="E24" s="241" t="s">
        <v>41</v>
      </c>
      <c r="F24" s="241" t="s">
        <v>41</v>
      </c>
      <c r="G24" s="241" t="s">
        <v>41</v>
      </c>
      <c r="H24" s="241" t="s">
        <v>41</v>
      </c>
      <c r="I24" s="241" t="s">
        <v>41</v>
      </c>
      <c r="J24" s="241" t="s">
        <v>41</v>
      </c>
      <c r="K24" s="241">
        <v>1.9066930742871517</v>
      </c>
      <c r="L24" s="241">
        <v>2.0185601134885922</v>
      </c>
      <c r="M24" s="241">
        <v>2.1816171467452938</v>
      </c>
      <c r="N24" s="241">
        <v>2.1207751130070167</v>
      </c>
      <c r="O24" s="241">
        <v>1.97</v>
      </c>
      <c r="P24" s="241" t="s">
        <v>41</v>
      </c>
      <c r="Q24" s="241" t="s">
        <v>41</v>
      </c>
      <c r="R24" s="241" t="s">
        <v>41</v>
      </c>
      <c r="S24" s="241" t="s">
        <v>41</v>
      </c>
      <c r="T24" s="241" t="s">
        <v>41</v>
      </c>
      <c r="U24" s="241" t="s">
        <v>41</v>
      </c>
      <c r="V24" s="241" t="s">
        <v>41</v>
      </c>
      <c r="W24" s="20"/>
      <c r="X24" s="118"/>
      <c r="Y24" s="20"/>
    </row>
    <row r="25" spans="1:25" s="44" customFormat="1" ht="14.5">
      <c r="A25" s="320"/>
      <c r="B25" s="45" t="s">
        <v>200</v>
      </c>
      <c r="C25" s="241" t="s">
        <v>41</v>
      </c>
      <c r="D25" s="241" t="s">
        <v>41</v>
      </c>
      <c r="E25" s="241" t="s">
        <v>41</v>
      </c>
      <c r="F25" s="241" t="s">
        <v>41</v>
      </c>
      <c r="G25" s="241" t="s">
        <v>41</v>
      </c>
      <c r="H25" s="241" t="s">
        <v>41</v>
      </c>
      <c r="I25" s="241" t="s">
        <v>41</v>
      </c>
      <c r="J25" s="241" t="s">
        <v>41</v>
      </c>
      <c r="K25" s="241">
        <v>1.9412744820648244</v>
      </c>
      <c r="L25" s="241">
        <v>2.0821019032982622</v>
      </c>
      <c r="M25" s="241">
        <v>2.2765933318212745</v>
      </c>
      <c r="N25" s="241">
        <v>2.2286316758970881</v>
      </c>
      <c r="O25" s="241">
        <v>2.09</v>
      </c>
      <c r="P25" s="241" t="s">
        <v>41</v>
      </c>
      <c r="Q25" s="241" t="s">
        <v>41</v>
      </c>
      <c r="R25" s="241" t="s">
        <v>41</v>
      </c>
      <c r="S25" s="241" t="s">
        <v>41</v>
      </c>
      <c r="T25" s="241" t="s">
        <v>41</v>
      </c>
      <c r="U25" s="241" t="s">
        <v>41</v>
      </c>
      <c r="V25" s="241" t="s">
        <v>41</v>
      </c>
      <c r="W25" s="20"/>
      <c r="X25" s="118"/>
      <c r="Y25" s="20"/>
    </row>
    <row r="26" spans="1:25" s="44" customFormat="1" ht="14.5">
      <c r="A26" s="320"/>
      <c r="B26" s="45" t="s">
        <v>199</v>
      </c>
      <c r="C26" s="241" t="s">
        <v>41</v>
      </c>
      <c r="D26" s="241" t="s">
        <v>41</v>
      </c>
      <c r="E26" s="241" t="s">
        <v>41</v>
      </c>
      <c r="F26" s="241" t="s">
        <v>41</v>
      </c>
      <c r="G26" s="241" t="s">
        <v>41</v>
      </c>
      <c r="H26" s="241" t="s">
        <v>41</v>
      </c>
      <c r="I26" s="241" t="s">
        <v>41</v>
      </c>
      <c r="J26" s="241" t="s">
        <v>41</v>
      </c>
      <c r="K26" s="241">
        <v>2.3358169071646389</v>
      </c>
      <c r="L26" s="241">
        <v>2.516550419671356</v>
      </c>
      <c r="M26" s="241">
        <v>2.7642322522113858</v>
      </c>
      <c r="N26" s="241">
        <v>2.7194396306215691</v>
      </c>
      <c r="O26" s="241">
        <v>2.56</v>
      </c>
      <c r="P26" s="241" t="s">
        <v>41</v>
      </c>
      <c r="Q26" s="241" t="s">
        <v>41</v>
      </c>
      <c r="R26" s="241" t="s">
        <v>41</v>
      </c>
      <c r="S26" s="241" t="s">
        <v>41</v>
      </c>
      <c r="T26" s="241" t="s">
        <v>41</v>
      </c>
      <c r="U26" s="241" t="s">
        <v>41</v>
      </c>
      <c r="V26" s="241" t="s">
        <v>41</v>
      </c>
      <c r="W26" s="118"/>
      <c r="X26" s="118"/>
      <c r="Y26" s="20"/>
    </row>
    <row r="27" spans="1:25">
      <c r="A27" s="320"/>
      <c r="B27" s="96" t="s">
        <v>30</v>
      </c>
      <c r="C27" s="241">
        <v>6.1034136159366179</v>
      </c>
      <c r="D27" s="241">
        <v>6.0792071963486087</v>
      </c>
      <c r="E27" s="241">
        <v>6.3561304832219587</v>
      </c>
      <c r="F27" s="241">
        <v>6.6744550409766745</v>
      </c>
      <c r="G27" s="241">
        <v>6.9128311998021523</v>
      </c>
      <c r="H27" s="241">
        <v>7.2772208154337639</v>
      </c>
      <c r="I27" s="241">
        <v>7.7811785297498517</v>
      </c>
      <c r="J27" s="241">
        <v>8.2400741519528733</v>
      </c>
      <c r="K27" s="241">
        <v>6.3314683403371763</v>
      </c>
      <c r="L27" s="241">
        <v>4.9468837098603249</v>
      </c>
      <c r="M27" s="241">
        <v>0.32</v>
      </c>
      <c r="N27" s="241">
        <v>0.34</v>
      </c>
      <c r="O27" s="241" t="s">
        <v>41</v>
      </c>
      <c r="P27" s="241" t="s">
        <v>41</v>
      </c>
      <c r="Q27" s="241" t="s">
        <v>41</v>
      </c>
      <c r="R27" s="241" t="s">
        <v>41</v>
      </c>
      <c r="S27" s="241" t="s">
        <v>41</v>
      </c>
      <c r="T27" s="241" t="s">
        <v>41</v>
      </c>
      <c r="U27" s="241" t="s">
        <v>41</v>
      </c>
      <c r="V27" s="241" t="s">
        <v>41</v>
      </c>
      <c r="W27" s="118"/>
      <c r="X27" s="118"/>
    </row>
    <row r="28" spans="1:25">
      <c r="A28" s="320"/>
      <c r="B28" s="45" t="s">
        <v>1</v>
      </c>
      <c r="C28" s="241" t="s">
        <v>41</v>
      </c>
      <c r="D28" s="241" t="s">
        <v>41</v>
      </c>
      <c r="E28" s="241" t="s">
        <v>41</v>
      </c>
      <c r="F28" s="241" t="s">
        <v>41</v>
      </c>
      <c r="G28" s="241" t="s">
        <v>41</v>
      </c>
      <c r="H28" s="241" t="s">
        <v>41</v>
      </c>
      <c r="I28" s="241" t="s">
        <v>41</v>
      </c>
      <c r="J28" s="241" t="s">
        <v>41</v>
      </c>
      <c r="K28" s="241" t="s">
        <v>41</v>
      </c>
      <c r="L28" s="241" t="s">
        <v>41</v>
      </c>
      <c r="M28" s="241" t="s">
        <v>41</v>
      </c>
      <c r="N28" s="241" t="s">
        <v>41</v>
      </c>
      <c r="O28" s="241" t="s">
        <v>41</v>
      </c>
      <c r="P28" s="241" t="s">
        <v>41</v>
      </c>
      <c r="Q28" s="241" t="s">
        <v>41</v>
      </c>
      <c r="R28" s="241" t="s">
        <v>41</v>
      </c>
      <c r="S28" s="241" t="s">
        <v>41</v>
      </c>
      <c r="T28" s="241" t="s">
        <v>41</v>
      </c>
      <c r="U28" s="241" t="s">
        <v>41</v>
      </c>
      <c r="V28" s="241" t="s">
        <v>41</v>
      </c>
      <c r="W28" s="118"/>
      <c r="X28" s="118"/>
    </row>
    <row r="29" spans="1:25">
      <c r="A29" s="320"/>
      <c r="B29" s="45" t="s">
        <v>0</v>
      </c>
      <c r="C29" s="241">
        <v>5.0306715063520873</v>
      </c>
      <c r="D29" s="241">
        <v>6.4438181818181821</v>
      </c>
      <c r="E29" s="241">
        <v>4.2388880928499786</v>
      </c>
      <c r="F29" s="241">
        <v>2.2000572138812715</v>
      </c>
      <c r="G29" s="241">
        <v>10.691478898022902</v>
      </c>
      <c r="H29" s="241">
        <v>6.0982865338842299E-3</v>
      </c>
      <c r="I29" s="241">
        <v>2.595870664451827E-2</v>
      </c>
      <c r="J29" s="241">
        <v>8.6742989583180337E-5</v>
      </c>
      <c r="K29" s="241">
        <v>12.48</v>
      </c>
      <c r="L29" s="241">
        <v>12.04</v>
      </c>
      <c r="M29" s="241">
        <v>13.74</v>
      </c>
      <c r="N29" s="241">
        <v>15.74</v>
      </c>
      <c r="O29" s="241">
        <v>15.74</v>
      </c>
      <c r="P29" s="241">
        <v>16</v>
      </c>
      <c r="Q29" s="241">
        <v>16</v>
      </c>
      <c r="R29" s="241">
        <v>8.1999999999999993</v>
      </c>
      <c r="S29" s="241">
        <v>2.57</v>
      </c>
      <c r="T29" s="241">
        <v>2.57</v>
      </c>
      <c r="U29" s="241">
        <v>1.337</v>
      </c>
      <c r="V29" s="241">
        <v>1.093</v>
      </c>
      <c r="W29" s="118"/>
      <c r="X29" s="118"/>
    </row>
    <row r="30" spans="1:25">
      <c r="A30" s="331" t="s">
        <v>178</v>
      </c>
      <c r="B30" s="45" t="s">
        <v>14</v>
      </c>
      <c r="C30" s="241" t="s">
        <v>41</v>
      </c>
      <c r="D30" s="241" t="s">
        <v>41</v>
      </c>
      <c r="E30" s="241" t="s">
        <v>41</v>
      </c>
      <c r="F30" s="241" t="s">
        <v>41</v>
      </c>
      <c r="G30" s="241" t="s">
        <v>41</v>
      </c>
      <c r="H30" s="241" t="s">
        <v>41</v>
      </c>
      <c r="I30" s="241" t="s">
        <v>41</v>
      </c>
      <c r="J30" s="241" t="s">
        <v>41</v>
      </c>
      <c r="K30" s="241" t="s">
        <v>41</v>
      </c>
      <c r="L30" s="241" t="s">
        <v>41</v>
      </c>
      <c r="M30" s="241" t="s">
        <v>41</v>
      </c>
      <c r="N30" s="241" t="s">
        <v>41</v>
      </c>
      <c r="O30" s="241" t="s">
        <v>41</v>
      </c>
      <c r="P30" s="241" t="s">
        <v>41</v>
      </c>
      <c r="Q30" s="241" t="s">
        <v>41</v>
      </c>
      <c r="R30" s="241" t="s">
        <v>41</v>
      </c>
      <c r="S30" s="241" t="s">
        <v>41</v>
      </c>
      <c r="T30" s="241" t="s">
        <v>41</v>
      </c>
      <c r="U30" s="241" t="s">
        <v>41</v>
      </c>
      <c r="V30" s="241" t="s">
        <v>41</v>
      </c>
      <c r="W30" s="118"/>
      <c r="X30" s="118"/>
    </row>
    <row r="31" spans="1:25">
      <c r="A31" s="331"/>
      <c r="B31" s="45" t="s">
        <v>13</v>
      </c>
      <c r="C31" s="241" t="s">
        <v>41</v>
      </c>
      <c r="D31" s="241" t="s">
        <v>41</v>
      </c>
      <c r="E31" s="241" t="s">
        <v>41</v>
      </c>
      <c r="F31" s="241" t="s">
        <v>41</v>
      </c>
      <c r="G31" s="241" t="s">
        <v>41</v>
      </c>
      <c r="H31" s="241" t="s">
        <v>41</v>
      </c>
      <c r="I31" s="241" t="s">
        <v>41</v>
      </c>
      <c r="J31" s="241" t="s">
        <v>41</v>
      </c>
      <c r="K31" s="241" t="s">
        <v>41</v>
      </c>
      <c r="L31" s="241" t="s">
        <v>41</v>
      </c>
      <c r="M31" s="241" t="s">
        <v>41</v>
      </c>
      <c r="N31" s="241" t="s">
        <v>41</v>
      </c>
      <c r="O31" s="241" t="s">
        <v>41</v>
      </c>
      <c r="P31" s="241">
        <v>2.65</v>
      </c>
      <c r="Q31" s="241">
        <v>2.68</v>
      </c>
      <c r="R31" s="241" t="s">
        <v>41</v>
      </c>
      <c r="S31" s="241" t="s">
        <v>41</v>
      </c>
      <c r="T31" s="241" t="s">
        <v>41</v>
      </c>
      <c r="U31" s="241" t="s">
        <v>41</v>
      </c>
      <c r="V31" s="241" t="s">
        <v>41</v>
      </c>
      <c r="W31" s="118"/>
      <c r="X31" s="118"/>
    </row>
    <row r="32" spans="1:25">
      <c r="A32" s="331"/>
      <c r="B32" s="45" t="s">
        <v>497</v>
      </c>
      <c r="C32" s="241" t="s">
        <v>41</v>
      </c>
      <c r="D32" s="241" t="s">
        <v>41</v>
      </c>
      <c r="E32" s="241" t="s">
        <v>41</v>
      </c>
      <c r="F32" s="241" t="s">
        <v>41</v>
      </c>
      <c r="G32" s="241" t="s">
        <v>41</v>
      </c>
      <c r="H32" s="241" t="s">
        <v>41</v>
      </c>
      <c r="I32" s="241" t="s">
        <v>41</v>
      </c>
      <c r="J32" s="241" t="s">
        <v>41</v>
      </c>
      <c r="K32" s="241" t="s">
        <v>41</v>
      </c>
      <c r="L32" s="241" t="s">
        <v>41</v>
      </c>
      <c r="M32" s="241" t="s">
        <v>41</v>
      </c>
      <c r="N32" s="241" t="s">
        <v>41</v>
      </c>
      <c r="O32" s="241" t="s">
        <v>41</v>
      </c>
      <c r="P32" s="241" t="s">
        <v>41</v>
      </c>
      <c r="Q32" s="241" t="s">
        <v>41</v>
      </c>
      <c r="R32" s="241" t="s">
        <v>41</v>
      </c>
      <c r="S32" s="241" t="s">
        <v>41</v>
      </c>
      <c r="T32" s="241" t="s">
        <v>41</v>
      </c>
      <c r="U32" s="241" t="s">
        <v>41</v>
      </c>
      <c r="V32" s="241" t="s">
        <v>41</v>
      </c>
      <c r="W32" s="118"/>
      <c r="X32" s="118"/>
    </row>
    <row r="33" spans="1:24">
      <c r="A33" s="331"/>
      <c r="B33" s="13" t="s">
        <v>37</v>
      </c>
      <c r="C33" s="241" t="s">
        <v>41</v>
      </c>
      <c r="D33" s="241" t="s">
        <v>41</v>
      </c>
      <c r="E33" s="241" t="s">
        <v>41</v>
      </c>
      <c r="F33" s="241" t="s">
        <v>41</v>
      </c>
      <c r="G33" s="241" t="s">
        <v>41</v>
      </c>
      <c r="H33" s="241" t="s">
        <v>41</v>
      </c>
      <c r="I33" s="241" t="s">
        <v>41</v>
      </c>
      <c r="J33" s="241" t="s">
        <v>41</v>
      </c>
      <c r="K33" s="241" t="s">
        <v>41</v>
      </c>
      <c r="L33" s="241" t="s">
        <v>41</v>
      </c>
      <c r="M33" s="241" t="s">
        <v>41</v>
      </c>
      <c r="N33" s="241" t="s">
        <v>41</v>
      </c>
      <c r="O33" s="241" t="s">
        <v>41</v>
      </c>
      <c r="P33" s="241" t="s">
        <v>41</v>
      </c>
      <c r="Q33" s="241" t="s">
        <v>41</v>
      </c>
      <c r="R33" s="241" t="s">
        <v>41</v>
      </c>
      <c r="S33" s="241" t="s">
        <v>41</v>
      </c>
      <c r="T33" s="241" t="s">
        <v>41</v>
      </c>
      <c r="U33" s="241" t="s">
        <v>41</v>
      </c>
      <c r="V33" s="241" t="s">
        <v>41</v>
      </c>
      <c r="W33" s="118"/>
      <c r="X33" s="118"/>
    </row>
    <row r="34" spans="1:24">
      <c r="A34" s="331"/>
      <c r="B34" s="45" t="s">
        <v>496</v>
      </c>
      <c r="C34" s="241" t="s">
        <v>41</v>
      </c>
      <c r="D34" s="241">
        <v>0.51867219917012441</v>
      </c>
      <c r="E34" s="241">
        <v>0.64785788923719956</v>
      </c>
      <c r="F34" s="241">
        <v>0.96923076923076912</v>
      </c>
      <c r="G34" s="241">
        <v>1.1797752808988762</v>
      </c>
      <c r="H34" s="241">
        <v>1.219435736677116</v>
      </c>
      <c r="I34" s="241">
        <v>1.175210624018278</v>
      </c>
      <c r="J34" s="241">
        <v>1.2464788732394367</v>
      </c>
      <c r="K34" s="241">
        <v>1.1201814058956916</v>
      </c>
      <c r="L34" s="241">
        <v>1.336317135549872</v>
      </c>
      <c r="M34" s="241">
        <v>1.6573816155988859</v>
      </c>
      <c r="N34" s="241">
        <v>1.838935574229692</v>
      </c>
      <c r="O34" s="241">
        <v>1.6780660377358489</v>
      </c>
      <c r="P34" s="241" t="s">
        <v>41</v>
      </c>
      <c r="Q34" s="241" t="s">
        <v>41</v>
      </c>
      <c r="R34" s="241" t="s">
        <v>41</v>
      </c>
      <c r="S34" s="241" t="s">
        <v>41</v>
      </c>
      <c r="T34" s="241" t="s">
        <v>41</v>
      </c>
      <c r="U34" s="241" t="s">
        <v>41</v>
      </c>
      <c r="V34" s="241" t="s">
        <v>41</v>
      </c>
      <c r="W34" s="118"/>
      <c r="X34" s="118"/>
    </row>
    <row r="35" spans="1:24">
      <c r="A35" s="331"/>
      <c r="B35" s="45" t="s">
        <v>190</v>
      </c>
      <c r="C35" s="241">
        <v>0.43953488372093025</v>
      </c>
      <c r="D35" s="241">
        <v>0.36</v>
      </c>
      <c r="E35" s="241">
        <v>0.49736842105263157</v>
      </c>
      <c r="F35" s="241">
        <v>0.64218750000000002</v>
      </c>
      <c r="G35" s="241">
        <v>0.69374999999999998</v>
      </c>
      <c r="H35" s="241">
        <v>0.68529411764705883</v>
      </c>
      <c r="I35" s="241">
        <v>0.70070921985815615</v>
      </c>
      <c r="J35" s="241">
        <v>0.71445783132530116</v>
      </c>
      <c r="K35" s="241">
        <v>0.7761904761904761</v>
      </c>
      <c r="L35" s="241">
        <v>0.97953495997158391</v>
      </c>
      <c r="M35" s="241">
        <v>1.1301369863013699</v>
      </c>
      <c r="N35" s="241">
        <v>1.1073170731707318</v>
      </c>
      <c r="O35" s="241" t="s">
        <v>41</v>
      </c>
      <c r="P35" s="241" t="s">
        <v>41</v>
      </c>
      <c r="Q35" s="241" t="s">
        <v>41</v>
      </c>
      <c r="R35" s="241" t="s">
        <v>41</v>
      </c>
      <c r="S35" s="241" t="s">
        <v>41</v>
      </c>
      <c r="T35" s="241" t="s">
        <v>41</v>
      </c>
      <c r="U35" s="241" t="s">
        <v>41</v>
      </c>
      <c r="V35" s="241" t="s">
        <v>41</v>
      </c>
      <c r="W35" s="118"/>
      <c r="X35" s="118"/>
    </row>
    <row r="36" spans="1:24">
      <c r="A36" s="331"/>
      <c r="B36" s="45" t="s">
        <v>10</v>
      </c>
      <c r="C36" s="241" t="s">
        <v>41</v>
      </c>
      <c r="D36" s="241" t="s">
        <v>41</v>
      </c>
      <c r="E36" s="241" t="s">
        <v>41</v>
      </c>
      <c r="F36" s="241" t="s">
        <v>41</v>
      </c>
      <c r="G36" s="241" t="s">
        <v>41</v>
      </c>
      <c r="H36" s="241" t="s">
        <v>41</v>
      </c>
      <c r="I36" s="241" t="s">
        <v>41</v>
      </c>
      <c r="J36" s="241" t="s">
        <v>41</v>
      </c>
      <c r="K36" s="241" t="s">
        <v>41</v>
      </c>
      <c r="L36" s="241" t="s">
        <v>41</v>
      </c>
      <c r="M36" s="241" t="s">
        <v>41</v>
      </c>
      <c r="N36" s="241" t="s">
        <v>41</v>
      </c>
      <c r="O36" s="241" t="s">
        <v>41</v>
      </c>
      <c r="P36" s="241" t="s">
        <v>41</v>
      </c>
      <c r="Q36" s="241" t="s">
        <v>41</v>
      </c>
      <c r="R36" s="241" t="s">
        <v>41</v>
      </c>
      <c r="S36" s="241" t="s">
        <v>41</v>
      </c>
      <c r="T36" s="241" t="s">
        <v>41</v>
      </c>
      <c r="U36" s="241" t="s">
        <v>41</v>
      </c>
      <c r="V36" s="241" t="s">
        <v>41</v>
      </c>
      <c r="W36" s="118"/>
      <c r="X36" s="118"/>
    </row>
    <row r="37" spans="1:24">
      <c r="A37" s="331"/>
      <c r="B37" s="45" t="s">
        <v>9</v>
      </c>
      <c r="C37" s="241" t="s">
        <v>41</v>
      </c>
      <c r="D37" s="241" t="s">
        <v>41</v>
      </c>
      <c r="E37" s="241" t="s">
        <v>41</v>
      </c>
      <c r="F37" s="241" t="s">
        <v>41</v>
      </c>
      <c r="G37" s="241" t="s">
        <v>41</v>
      </c>
      <c r="H37" s="241" t="s">
        <v>41</v>
      </c>
      <c r="I37" s="241" t="s">
        <v>41</v>
      </c>
      <c r="J37" s="241" t="s">
        <v>41</v>
      </c>
      <c r="K37" s="241" t="s">
        <v>41</v>
      </c>
      <c r="L37" s="241" t="s">
        <v>41</v>
      </c>
      <c r="M37" s="241" t="s">
        <v>41</v>
      </c>
      <c r="N37" s="241" t="s">
        <v>41</v>
      </c>
      <c r="O37" s="241" t="s">
        <v>41</v>
      </c>
      <c r="P37" s="241" t="s">
        <v>41</v>
      </c>
      <c r="Q37" s="241" t="s">
        <v>41</v>
      </c>
      <c r="R37" s="241" t="s">
        <v>41</v>
      </c>
      <c r="S37" s="241" t="s">
        <v>41</v>
      </c>
      <c r="T37" s="241" t="s">
        <v>41</v>
      </c>
      <c r="U37" s="241" t="s">
        <v>41</v>
      </c>
      <c r="V37" s="241" t="s">
        <v>41</v>
      </c>
      <c r="W37" s="118"/>
      <c r="X37" s="118"/>
    </row>
    <row r="38" spans="1:24">
      <c r="A38" s="331"/>
      <c r="B38" s="45" t="s">
        <v>8</v>
      </c>
      <c r="C38" s="241">
        <v>0.52184382524939799</v>
      </c>
      <c r="D38" s="241">
        <v>0.48664886515353806</v>
      </c>
      <c r="E38" s="241">
        <v>0.53664552501761809</v>
      </c>
      <c r="F38" s="241">
        <v>0.59603603603603605</v>
      </c>
      <c r="G38" s="241">
        <v>0.5655148819705782</v>
      </c>
      <c r="H38" s="241">
        <v>0.54157303370786525</v>
      </c>
      <c r="I38" s="241">
        <v>0.54446923812559767</v>
      </c>
      <c r="J38" s="241">
        <v>0.59767277856135403</v>
      </c>
      <c r="K38" s="241">
        <v>0.53068252974326857</v>
      </c>
      <c r="L38" s="241">
        <v>0.54775008093234057</v>
      </c>
      <c r="M38" s="241">
        <v>0.58191304347826089</v>
      </c>
      <c r="N38" s="241">
        <v>0.87403942532576007</v>
      </c>
      <c r="O38" s="241">
        <v>0.87</v>
      </c>
      <c r="P38" s="241">
        <v>0.86773350751143041</v>
      </c>
      <c r="Q38" s="241">
        <v>0.75512528473804108</v>
      </c>
      <c r="R38" s="241">
        <v>0.74514854510661699</v>
      </c>
      <c r="S38" s="241">
        <v>0.76798478643153467</v>
      </c>
      <c r="T38" s="241">
        <v>0.78027164372856916</v>
      </c>
      <c r="U38" s="241">
        <v>0.74639285251668797</v>
      </c>
      <c r="V38" s="241">
        <v>0.68330051199689934</v>
      </c>
      <c r="W38" s="118"/>
      <c r="X38" s="118"/>
    </row>
    <row r="39" spans="1:24">
      <c r="A39" s="331"/>
      <c r="B39" s="45" t="s">
        <v>6</v>
      </c>
      <c r="C39" s="241">
        <v>14.015784664358945</v>
      </c>
      <c r="D39" s="241">
        <v>12.368154267595608</v>
      </c>
      <c r="E39" s="241">
        <v>14.138284417725465</v>
      </c>
      <c r="F39" s="241">
        <v>18.906399816337832</v>
      </c>
      <c r="G39" s="241">
        <v>18.007614005078793</v>
      </c>
      <c r="H39" s="241">
        <v>16.0114214806562</v>
      </c>
      <c r="I39" s="241">
        <v>15.644351737174887</v>
      </c>
      <c r="J39" s="241">
        <v>16.54658898962391</v>
      </c>
      <c r="K39" s="241">
        <v>20.826167172206759</v>
      </c>
      <c r="L39" s="241">
        <v>17.122583299053886</v>
      </c>
      <c r="M39" s="241">
        <v>18</v>
      </c>
      <c r="N39" s="241">
        <v>18</v>
      </c>
      <c r="O39" s="241" t="s">
        <v>41</v>
      </c>
      <c r="P39" s="241" t="s">
        <v>7</v>
      </c>
      <c r="Q39" s="241" t="s">
        <v>41</v>
      </c>
      <c r="R39" s="241" t="s">
        <v>41</v>
      </c>
      <c r="S39" s="241" t="s">
        <v>41</v>
      </c>
      <c r="T39" s="241" t="s">
        <v>41</v>
      </c>
      <c r="U39" s="241" t="s">
        <v>41</v>
      </c>
      <c r="V39" s="241" t="s">
        <v>41</v>
      </c>
      <c r="W39" s="118"/>
      <c r="X39" s="118"/>
    </row>
    <row r="40" spans="1:24">
      <c r="A40" s="331"/>
      <c r="B40" s="45" t="s">
        <v>5</v>
      </c>
      <c r="C40" s="241" t="s">
        <v>41</v>
      </c>
      <c r="D40" s="241" t="s">
        <v>41</v>
      </c>
      <c r="E40" s="241" t="s">
        <v>41</v>
      </c>
      <c r="F40" s="241" t="s">
        <v>41</v>
      </c>
      <c r="G40" s="241" t="s">
        <v>41</v>
      </c>
      <c r="H40" s="241" t="s">
        <v>41</v>
      </c>
      <c r="I40" s="241" t="s">
        <v>41</v>
      </c>
      <c r="J40" s="241" t="s">
        <v>41</v>
      </c>
      <c r="K40" s="241" t="s">
        <v>41</v>
      </c>
      <c r="L40" s="241" t="s">
        <v>41</v>
      </c>
      <c r="M40" s="241" t="s">
        <v>41</v>
      </c>
      <c r="N40" s="241" t="s">
        <v>41</v>
      </c>
      <c r="O40" s="241" t="s">
        <v>41</v>
      </c>
      <c r="P40" s="241" t="s">
        <v>41</v>
      </c>
      <c r="Q40" s="241" t="s">
        <v>41</v>
      </c>
      <c r="R40" s="241" t="s">
        <v>41</v>
      </c>
      <c r="S40" s="241" t="s">
        <v>41</v>
      </c>
      <c r="T40" s="241" t="s">
        <v>41</v>
      </c>
      <c r="U40" s="241" t="s">
        <v>41</v>
      </c>
      <c r="V40" s="241" t="s">
        <v>41</v>
      </c>
      <c r="W40" s="118"/>
      <c r="X40" s="118"/>
    </row>
    <row r="41" spans="1:24">
      <c r="A41" s="331"/>
      <c r="B41" s="45" t="s">
        <v>4</v>
      </c>
      <c r="C41" s="241" t="s">
        <v>41</v>
      </c>
      <c r="D41" s="241" t="s">
        <v>41</v>
      </c>
      <c r="E41" s="241" t="s">
        <v>41</v>
      </c>
      <c r="F41" s="241" t="s">
        <v>41</v>
      </c>
      <c r="G41" s="241" t="s">
        <v>41</v>
      </c>
      <c r="H41" s="241" t="s">
        <v>41</v>
      </c>
      <c r="I41" s="241" t="s">
        <v>41</v>
      </c>
      <c r="J41" s="241" t="s">
        <v>41</v>
      </c>
      <c r="K41" s="241" t="s">
        <v>41</v>
      </c>
      <c r="L41" s="241" t="s">
        <v>41</v>
      </c>
      <c r="M41" s="241" t="s">
        <v>41</v>
      </c>
      <c r="N41" s="241" t="s">
        <v>41</v>
      </c>
      <c r="O41" s="241" t="s">
        <v>41</v>
      </c>
      <c r="P41" s="241" t="s">
        <v>41</v>
      </c>
      <c r="Q41" s="241" t="s">
        <v>41</v>
      </c>
      <c r="R41" s="241" t="s">
        <v>41</v>
      </c>
      <c r="S41" s="241" t="s">
        <v>41</v>
      </c>
      <c r="T41" s="241" t="s">
        <v>41</v>
      </c>
      <c r="U41" s="241" t="s">
        <v>41</v>
      </c>
      <c r="V41" s="241" t="s">
        <v>41</v>
      </c>
      <c r="W41" s="118"/>
      <c r="X41" s="118"/>
    </row>
    <row r="42" spans="1:24">
      <c r="A42" s="331"/>
      <c r="B42" s="45" t="s">
        <v>3</v>
      </c>
      <c r="C42" s="241" t="s">
        <v>41</v>
      </c>
      <c r="D42" s="241" t="s">
        <v>41</v>
      </c>
      <c r="E42" s="241" t="s">
        <v>41</v>
      </c>
      <c r="F42" s="241" t="s">
        <v>41</v>
      </c>
      <c r="G42" s="241" t="s">
        <v>41</v>
      </c>
      <c r="H42" s="241" t="s">
        <v>41</v>
      </c>
      <c r="I42" s="241" t="s">
        <v>41</v>
      </c>
      <c r="J42" s="241" t="s">
        <v>41</v>
      </c>
      <c r="K42" s="241" t="s">
        <v>41</v>
      </c>
      <c r="L42" s="241" t="s">
        <v>41</v>
      </c>
      <c r="M42" s="241" t="s">
        <v>41</v>
      </c>
      <c r="N42" s="241" t="s">
        <v>41</v>
      </c>
      <c r="O42" s="241" t="s">
        <v>41</v>
      </c>
      <c r="P42" s="241" t="s">
        <v>41</v>
      </c>
      <c r="Q42" s="241" t="s">
        <v>41</v>
      </c>
      <c r="R42" s="241" t="s">
        <v>41</v>
      </c>
      <c r="S42" s="241" t="s">
        <v>41</v>
      </c>
      <c r="T42" s="241" t="s">
        <v>41</v>
      </c>
      <c r="U42" s="241" t="s">
        <v>41</v>
      </c>
      <c r="V42" s="241" t="s">
        <v>41</v>
      </c>
      <c r="W42" s="118"/>
      <c r="X42" s="118"/>
    </row>
    <row r="43" spans="1:24">
      <c r="A43" s="331"/>
      <c r="B43" s="96" t="s">
        <v>30</v>
      </c>
      <c r="C43" s="241" t="s">
        <v>41</v>
      </c>
      <c r="D43" s="241" t="s">
        <v>41</v>
      </c>
      <c r="E43" s="241" t="s">
        <v>41</v>
      </c>
      <c r="F43" s="241" t="s">
        <v>41</v>
      </c>
      <c r="G43" s="241" t="s">
        <v>41</v>
      </c>
      <c r="H43" s="241" t="s">
        <v>41</v>
      </c>
      <c r="I43" s="241" t="s">
        <v>41</v>
      </c>
      <c r="J43" s="241" t="s">
        <v>41</v>
      </c>
      <c r="K43" s="241" t="s">
        <v>41</v>
      </c>
      <c r="L43" s="241" t="s">
        <v>41</v>
      </c>
      <c r="M43" s="241" t="s">
        <v>41</v>
      </c>
      <c r="N43" s="241" t="s">
        <v>41</v>
      </c>
      <c r="O43" s="241" t="s">
        <v>41</v>
      </c>
      <c r="P43" s="241" t="s">
        <v>41</v>
      </c>
      <c r="Q43" s="241" t="s">
        <v>41</v>
      </c>
      <c r="R43" s="241" t="s">
        <v>41</v>
      </c>
      <c r="S43" s="241" t="s">
        <v>41</v>
      </c>
      <c r="T43" s="241" t="s">
        <v>41</v>
      </c>
      <c r="U43" s="241" t="s">
        <v>41</v>
      </c>
      <c r="V43" s="241" t="s">
        <v>41</v>
      </c>
      <c r="W43" s="118"/>
      <c r="X43" s="118"/>
    </row>
    <row r="44" spans="1:24">
      <c r="A44" s="331"/>
      <c r="B44" s="45" t="s">
        <v>1</v>
      </c>
      <c r="C44" s="241" t="s">
        <v>41</v>
      </c>
      <c r="D44" s="241" t="s">
        <v>41</v>
      </c>
      <c r="E44" s="241" t="s">
        <v>41</v>
      </c>
      <c r="F44" s="241" t="s">
        <v>41</v>
      </c>
      <c r="G44" s="241" t="s">
        <v>41</v>
      </c>
      <c r="H44" s="241" t="s">
        <v>41</v>
      </c>
      <c r="I44" s="241" t="s">
        <v>41</v>
      </c>
      <c r="J44" s="241" t="s">
        <v>41</v>
      </c>
      <c r="K44" s="241" t="s">
        <v>41</v>
      </c>
      <c r="L44" s="241" t="s">
        <v>41</v>
      </c>
      <c r="M44" s="241" t="s">
        <v>41</v>
      </c>
      <c r="N44" s="241" t="s">
        <v>41</v>
      </c>
      <c r="O44" s="241" t="s">
        <v>41</v>
      </c>
      <c r="P44" s="241" t="s">
        <v>41</v>
      </c>
      <c r="Q44" s="241" t="s">
        <v>41</v>
      </c>
      <c r="R44" s="241" t="s">
        <v>41</v>
      </c>
      <c r="S44" s="241" t="s">
        <v>41</v>
      </c>
      <c r="T44" s="241" t="s">
        <v>41</v>
      </c>
      <c r="U44" s="241" t="s">
        <v>41</v>
      </c>
      <c r="V44" s="241" t="s">
        <v>41</v>
      </c>
      <c r="W44" s="118"/>
      <c r="X44" s="118"/>
    </row>
    <row r="45" spans="1:24">
      <c r="A45" s="331"/>
      <c r="B45" s="45" t="s">
        <v>0</v>
      </c>
      <c r="C45" s="241">
        <v>7.2842105263157899</v>
      </c>
      <c r="D45" s="241">
        <v>13.378545454545456</v>
      </c>
      <c r="E45" s="241">
        <v>7.7395615417681611</v>
      </c>
      <c r="F45" s="241">
        <v>5.3921340777714208</v>
      </c>
      <c r="G45" s="241">
        <v>2.2180880534926324</v>
      </c>
      <c r="H45" s="241">
        <v>1.6120648825152181E-2</v>
      </c>
      <c r="I45" s="241">
        <v>3.6836682392026573E-2</v>
      </c>
      <c r="J45" s="241">
        <v>5.0873196647527525E-4</v>
      </c>
      <c r="K45" s="241">
        <v>19.690000000000001</v>
      </c>
      <c r="L45" s="241">
        <v>17.66</v>
      </c>
      <c r="M45" s="241">
        <v>22.22</v>
      </c>
      <c r="N45" s="241">
        <v>26.16</v>
      </c>
      <c r="O45" s="241">
        <v>26.16</v>
      </c>
      <c r="P45" s="241">
        <v>26.16</v>
      </c>
      <c r="Q45" s="241">
        <v>26.16</v>
      </c>
      <c r="R45" s="241">
        <v>1.2999999999999999E-2</v>
      </c>
      <c r="S45" s="241">
        <v>1.2E-2</v>
      </c>
      <c r="T45" s="241">
        <v>1.2E-2</v>
      </c>
      <c r="U45" s="241">
        <v>4.5999999999999999E-3</v>
      </c>
      <c r="V45" s="241">
        <v>0.02</v>
      </c>
      <c r="W45" s="118"/>
      <c r="X45" s="118"/>
    </row>
    <row r="47" spans="1:24">
      <c r="A47" s="53" t="s">
        <v>20</v>
      </c>
    </row>
    <row r="48" spans="1:24">
      <c r="A48" s="53"/>
    </row>
    <row r="49" spans="1:13">
      <c r="A49" s="35" t="s">
        <v>42</v>
      </c>
    </row>
    <row r="50" spans="1:13">
      <c r="A50" s="35"/>
    </row>
    <row r="51" spans="1:13" ht="13.75" customHeight="1">
      <c r="A51" s="53" t="s">
        <v>34</v>
      </c>
      <c r="C51" s="19"/>
      <c r="D51" s="19"/>
      <c r="E51" s="19"/>
      <c r="F51" s="19"/>
      <c r="G51" s="19"/>
      <c r="H51" s="19"/>
      <c r="I51" s="19"/>
      <c r="J51" s="19"/>
      <c r="K51" s="19"/>
      <c r="L51" s="19"/>
      <c r="M51" s="19"/>
    </row>
    <row r="52" spans="1:13">
      <c r="C52" s="19"/>
      <c r="D52" s="19"/>
      <c r="E52" s="19"/>
      <c r="F52" s="19"/>
      <c r="G52" s="19"/>
      <c r="H52" s="19"/>
      <c r="I52" s="19"/>
      <c r="J52" s="19"/>
      <c r="K52" s="19"/>
      <c r="L52" s="19"/>
      <c r="M52" s="19"/>
    </row>
    <row r="53" spans="1:13" ht="14.25" customHeight="1">
      <c r="A53" s="19" t="s">
        <v>229</v>
      </c>
      <c r="C53" s="20"/>
      <c r="D53" s="20"/>
      <c r="E53" s="20"/>
    </row>
    <row r="54" spans="1:13" s="25" customFormat="1" ht="14.25" customHeight="1">
      <c r="A54" s="19"/>
      <c r="C54" s="20"/>
      <c r="D54" s="3"/>
      <c r="E54" s="3"/>
      <c r="F54" s="3"/>
    </row>
    <row r="55" spans="1:13">
      <c r="A55" s="18" t="s">
        <v>232</v>
      </c>
      <c r="D55" s="20"/>
      <c r="E55" s="20"/>
    </row>
    <row r="56" spans="1:13">
      <c r="A56" s="26"/>
      <c r="C56" s="20"/>
      <c r="D56" s="20"/>
      <c r="E56" s="20"/>
    </row>
    <row r="57" spans="1:13" ht="15.75" customHeight="1">
      <c r="A57" s="49" t="s">
        <v>231</v>
      </c>
      <c r="C57" s="19"/>
      <c r="D57" s="19"/>
      <c r="E57" s="19"/>
      <c r="F57" s="19"/>
      <c r="G57" s="19"/>
      <c r="H57" s="19"/>
      <c r="I57" s="19"/>
      <c r="J57" s="19"/>
      <c r="K57" s="19"/>
      <c r="L57" s="19"/>
      <c r="M57" s="19"/>
    </row>
    <row r="58" spans="1:13">
      <c r="A58" s="18"/>
      <c r="B58" s="19"/>
      <c r="C58" s="19"/>
      <c r="D58" s="19"/>
      <c r="E58" s="19"/>
      <c r="F58" s="19"/>
      <c r="G58" s="19"/>
      <c r="H58" s="19"/>
      <c r="I58" s="19"/>
      <c r="J58" s="19"/>
      <c r="K58" s="19"/>
      <c r="L58" s="19"/>
      <c r="M58" s="19"/>
    </row>
    <row r="59" spans="1:13">
      <c r="A59" s="19" t="s">
        <v>230</v>
      </c>
      <c r="B59" s="32"/>
      <c r="C59" s="32"/>
      <c r="D59" s="32"/>
      <c r="E59" s="32"/>
      <c r="F59" s="32"/>
      <c r="G59" s="32"/>
      <c r="H59" s="32"/>
      <c r="I59" s="32"/>
      <c r="J59" s="32"/>
      <c r="K59" s="32"/>
      <c r="L59" s="32"/>
      <c r="M59" s="32"/>
    </row>
    <row r="60" spans="1:13">
      <c r="B60" s="20"/>
      <c r="C60" s="20"/>
      <c r="D60" s="20"/>
    </row>
  </sheetData>
  <mergeCells count="6">
    <mergeCell ref="A30:A45"/>
    <mergeCell ref="C3:V3"/>
    <mergeCell ref="A3:A4"/>
    <mergeCell ref="B3:B4"/>
    <mergeCell ref="A5:A29"/>
    <mergeCell ref="B5:B6"/>
  </mergeCells>
  <conditionalFormatting sqref="P18:P28 P10 P39:P44 P34">
    <cfRule type="expression" dxfId="42" priority="48" stopIfTrue="1">
      <formula>ISNA(ACTIVECELL)</formula>
    </cfRule>
  </conditionalFormatting>
  <conditionalFormatting sqref="P18">
    <cfRule type="expression" dxfId="41" priority="47" stopIfTrue="1">
      <formula>ISNA(ACTIVECELL)</formula>
    </cfRule>
  </conditionalFormatting>
  <conditionalFormatting sqref="P21:P26">
    <cfRule type="expression" dxfId="40" priority="46" stopIfTrue="1">
      <formula>ISNA(ACTIVECELL)</formula>
    </cfRule>
  </conditionalFormatting>
  <conditionalFormatting sqref="C15:O16">
    <cfRule type="expression" dxfId="39" priority="36" stopIfTrue="1">
      <formula>ISNA(ACTIVECELL)</formula>
    </cfRule>
  </conditionalFormatting>
  <conditionalFormatting sqref="P10">
    <cfRule type="expression" dxfId="38" priority="44" stopIfTrue="1">
      <formula>ISNA(ACTIVECELL)</formula>
    </cfRule>
  </conditionalFormatting>
  <conditionalFormatting sqref="P9 P11:P16 V9">
    <cfRule type="expression" dxfId="37" priority="34" stopIfTrue="1">
      <formula>ISNA(ACTIVECELL)</formula>
    </cfRule>
  </conditionalFormatting>
  <conditionalFormatting sqref="C40:O42">
    <cfRule type="expression" dxfId="36" priority="31" stopIfTrue="1">
      <formula>ISNA(ACTIVECELL)</formula>
    </cfRule>
  </conditionalFormatting>
  <conditionalFormatting sqref="C5:D7">
    <cfRule type="expression" dxfId="35" priority="39" stopIfTrue="1">
      <formula>ISNA(ACTIVECELL)</formula>
    </cfRule>
  </conditionalFormatting>
  <conditionalFormatting sqref="C9:D9">
    <cfRule type="expression" dxfId="34" priority="38" stopIfTrue="1">
      <formula>ISNA(ACTIVECELL)</formula>
    </cfRule>
  </conditionalFormatting>
  <conditionalFormatting sqref="E7:O7 E9:O9">
    <cfRule type="expression" dxfId="33" priority="37" stopIfTrue="1">
      <formula>ISNA(ACTIVECELL)</formula>
    </cfRule>
  </conditionalFormatting>
  <conditionalFormatting sqref="C19:P19">
    <cfRule type="expression" dxfId="32" priority="35" stopIfTrue="1">
      <formula>ISNA(ACTIVECELL)</formula>
    </cfRule>
  </conditionalFormatting>
  <conditionalFormatting sqref="P33 P35:P37">
    <cfRule type="expression" dxfId="31" priority="33" stopIfTrue="1">
      <formula>ISNA(ACTIVECELL)</formula>
    </cfRule>
  </conditionalFormatting>
  <conditionalFormatting sqref="C43:O44">
    <cfRule type="expression" dxfId="30" priority="30" stopIfTrue="1">
      <formula>ISNA(ACTIVECELL)</formula>
    </cfRule>
  </conditionalFormatting>
  <conditionalFormatting sqref="O39 C34">
    <cfRule type="expression" dxfId="29" priority="29" stopIfTrue="1">
      <formula>ISNA(ACTIVECELL)</formula>
    </cfRule>
  </conditionalFormatting>
  <conditionalFormatting sqref="C36:O37">
    <cfRule type="expression" dxfId="28" priority="28" stopIfTrue="1">
      <formula>ISNA(ACTIVECELL)</formula>
    </cfRule>
  </conditionalFormatting>
  <conditionalFormatting sqref="C30:O31 C33:O33">
    <cfRule type="expression" dxfId="27" priority="27" stopIfTrue="1">
      <formula>ISNA(ACTIVECELL)</formula>
    </cfRule>
  </conditionalFormatting>
  <conditionalFormatting sqref="P30">
    <cfRule type="expression" dxfId="26" priority="26" stopIfTrue="1">
      <formula>ISNA(ACTIVECELL)</formula>
    </cfRule>
  </conditionalFormatting>
  <conditionalFormatting sqref="C21:J26">
    <cfRule type="expression" dxfId="25" priority="25" stopIfTrue="1">
      <formula>ISNA(ACTIVECELL)</formula>
    </cfRule>
  </conditionalFormatting>
  <conditionalFormatting sqref="O27 C28:O28">
    <cfRule type="expression" dxfId="24" priority="24" stopIfTrue="1">
      <formula>ISNA(ACTIVECELL)</formula>
    </cfRule>
  </conditionalFormatting>
  <conditionalFormatting sqref="O18">
    <cfRule type="expression" dxfId="23" priority="16" stopIfTrue="1">
      <formula>ISNA(ACTIVECELL)</formula>
    </cfRule>
  </conditionalFormatting>
  <conditionalFormatting sqref="Q11:Q14">
    <cfRule type="expression" dxfId="22" priority="14" stopIfTrue="1">
      <formula>ISNA(ACTIVECELL)</formula>
    </cfRule>
  </conditionalFormatting>
  <conditionalFormatting sqref="Q22:Q26">
    <cfRule type="expression" dxfId="21" priority="12" stopIfTrue="1">
      <formula>ISNA(ACTIVECELL)</formula>
    </cfRule>
  </conditionalFormatting>
  <conditionalFormatting sqref="O35">
    <cfRule type="expression" dxfId="20" priority="15" stopIfTrue="1">
      <formula>ISNA(ACTIVECELL)</formula>
    </cfRule>
  </conditionalFormatting>
  <conditionalFormatting sqref="Q30">
    <cfRule type="expression" dxfId="19" priority="13" stopIfTrue="1">
      <formula>ISNA(ACTIVECELL)</formula>
    </cfRule>
  </conditionalFormatting>
  <conditionalFormatting sqref="Q42">
    <cfRule type="expression" dxfId="18" priority="11" stopIfTrue="1">
      <formula>ISNA(ACTIVECELL)</formula>
    </cfRule>
  </conditionalFormatting>
  <conditionalFormatting sqref="Q19">
    <cfRule type="expression" dxfId="17" priority="10" stopIfTrue="1">
      <formula>ISNA(ACTIVECELL)</formula>
    </cfRule>
  </conditionalFormatting>
  <conditionalFormatting sqref="Q20:Q21 Q18">
    <cfRule type="expression" dxfId="16" priority="9" stopIfTrue="1">
      <formula>ISNA(ACTIVECELL)</formula>
    </cfRule>
  </conditionalFormatting>
  <conditionalFormatting sqref="Q10">
    <cfRule type="expression" dxfId="15" priority="8" stopIfTrue="1">
      <formula>ISNA(ACTIVECELL)</formula>
    </cfRule>
  </conditionalFormatting>
  <conditionalFormatting sqref="C8:V8">
    <cfRule type="expression" dxfId="14" priority="7" stopIfTrue="1">
      <formula>ISNA(ACTIVECELL)</formula>
    </cfRule>
  </conditionalFormatting>
  <conditionalFormatting sqref="R5:V7">
    <cfRule type="expression" dxfId="13" priority="6" stopIfTrue="1">
      <formula>ISNA(ACTIVECELL)</formula>
    </cfRule>
  </conditionalFormatting>
  <conditionalFormatting sqref="R10:V16">
    <cfRule type="expression" dxfId="12" priority="5" stopIfTrue="1">
      <formula>ISNA(ACTIVECELL)</formula>
    </cfRule>
  </conditionalFormatting>
  <conditionalFormatting sqref="R18:V28">
    <cfRule type="expression" dxfId="11" priority="4" stopIfTrue="1">
      <formula>ISNA(ACTIVECELL)</formula>
    </cfRule>
  </conditionalFormatting>
  <conditionalFormatting sqref="R30:V37">
    <cfRule type="expression" dxfId="10" priority="3" stopIfTrue="1">
      <formula>ISNA(ACTIVECELL)</formula>
    </cfRule>
  </conditionalFormatting>
  <conditionalFormatting sqref="R39:V44">
    <cfRule type="expression" dxfId="9" priority="2" stopIfTrue="1">
      <formula>ISNA(ACTIVECELL)</formula>
    </cfRule>
  </conditionalFormatting>
  <conditionalFormatting sqref="C32:Q32">
    <cfRule type="expression" dxfId="8" priority="1" stopIfTrue="1">
      <formula>ISNA(ACTIVECELL)</formula>
    </cfRule>
  </conditionalFormatting>
  <hyperlinks>
    <hyperlink ref="X4" location="Content!A1" display="Back to content page"/>
  </hyperlink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zoomScale="95" zoomScaleNormal="95" workbookViewId="0">
      <pane xSplit="1" ySplit="3" topLeftCell="B13" activePane="bottomRight" state="frozen"/>
      <selection activeCell="A9" sqref="A9"/>
      <selection pane="topRight" activeCell="A9" sqref="A9"/>
      <selection pane="bottomLeft" activeCell="A9" sqref="A9"/>
      <selection pane="bottomRight" activeCell="U8" sqref="U8"/>
    </sheetView>
  </sheetViews>
  <sheetFormatPr defaultColWidth="9.1796875" defaultRowHeight="18" customHeight="1"/>
  <cols>
    <col min="1" max="1" width="34" style="49" customWidth="1"/>
    <col min="2" max="24" width="11.7265625" style="49" customWidth="1"/>
    <col min="25" max="16384" width="9.1796875" style="49"/>
  </cols>
  <sheetData>
    <row r="1" spans="1:26" s="27" customFormat="1" ht="18" customHeight="1">
      <c r="A1" s="28" t="s">
        <v>522</v>
      </c>
    </row>
    <row r="2" spans="1:26" ht="18" customHeight="1">
      <c r="A2" s="189"/>
      <c r="B2" s="310" t="s">
        <v>354</v>
      </c>
      <c r="C2" s="310"/>
      <c r="D2" s="310"/>
      <c r="E2" s="310"/>
      <c r="F2" s="310"/>
      <c r="G2" s="310"/>
      <c r="H2" s="310"/>
      <c r="I2" s="310"/>
      <c r="J2" s="310"/>
      <c r="K2" s="310"/>
      <c r="L2" s="310"/>
      <c r="M2" s="310"/>
      <c r="N2" s="310"/>
      <c r="O2" s="310"/>
      <c r="P2" s="310"/>
      <c r="Q2" s="310"/>
      <c r="R2" s="310"/>
      <c r="S2" s="310"/>
      <c r="T2" s="310"/>
      <c r="U2" s="310"/>
      <c r="V2" s="310"/>
      <c r="W2" s="310"/>
      <c r="X2" s="310"/>
    </row>
    <row r="3" spans="1:26" s="53" customFormat="1" ht="18" customHeight="1">
      <c r="A3" s="189" t="s">
        <v>29</v>
      </c>
      <c r="B3" s="90" t="s">
        <v>355</v>
      </c>
      <c r="C3" s="90" t="s">
        <v>356</v>
      </c>
      <c r="D3" s="90" t="s">
        <v>357</v>
      </c>
      <c r="E3" s="90">
        <v>2001</v>
      </c>
      <c r="F3" s="90">
        <v>2002</v>
      </c>
      <c r="G3" s="90">
        <v>2003</v>
      </c>
      <c r="H3" s="90">
        <v>2004</v>
      </c>
      <c r="I3" s="90" t="s">
        <v>358</v>
      </c>
      <c r="J3" s="90" t="s">
        <v>359</v>
      </c>
      <c r="K3" s="90" t="s">
        <v>360</v>
      </c>
      <c r="L3" s="90" t="s">
        <v>32</v>
      </c>
      <c r="M3" s="90" t="s">
        <v>361</v>
      </c>
      <c r="N3" s="90" t="s">
        <v>31</v>
      </c>
      <c r="O3" s="90">
        <v>2011</v>
      </c>
      <c r="P3" s="90">
        <v>2012</v>
      </c>
      <c r="Q3" s="90">
        <v>2013</v>
      </c>
      <c r="R3" s="90">
        <v>2014</v>
      </c>
      <c r="S3" s="90">
        <v>2015</v>
      </c>
      <c r="T3" s="90">
        <v>2016</v>
      </c>
      <c r="U3" s="90">
        <v>2017</v>
      </c>
      <c r="V3" s="90">
        <v>2018</v>
      </c>
      <c r="W3" s="90">
        <v>2019</v>
      </c>
      <c r="X3" s="90">
        <v>2020</v>
      </c>
      <c r="Z3" s="46" t="s">
        <v>521</v>
      </c>
    </row>
    <row r="4" spans="1:26" s="52" customFormat="1" ht="18" customHeight="1">
      <c r="A4" s="45" t="s">
        <v>14</v>
      </c>
      <c r="B4" s="234">
        <v>51429</v>
      </c>
      <c r="C4" s="234">
        <v>51429</v>
      </c>
      <c r="D4" s="234">
        <v>51429</v>
      </c>
      <c r="E4" s="252" t="s">
        <v>7</v>
      </c>
      <c r="F4" s="252" t="s">
        <v>7</v>
      </c>
      <c r="G4" s="252" t="s">
        <v>7</v>
      </c>
      <c r="H4" s="252" t="s">
        <v>7</v>
      </c>
      <c r="I4" s="234">
        <v>97267</v>
      </c>
      <c r="J4" s="252" t="s">
        <v>7</v>
      </c>
      <c r="K4" s="252" t="s">
        <v>7</v>
      </c>
      <c r="L4" s="252" t="s">
        <v>7</v>
      </c>
      <c r="M4" s="252" t="s">
        <v>7</v>
      </c>
      <c r="N4" s="252" t="s">
        <v>7</v>
      </c>
      <c r="O4" s="252" t="s">
        <v>7</v>
      </c>
      <c r="P4" s="252" t="s">
        <v>7</v>
      </c>
      <c r="Q4" s="252" t="s">
        <v>7</v>
      </c>
      <c r="R4" s="252" t="s">
        <v>7</v>
      </c>
      <c r="S4" s="252" t="s">
        <v>7</v>
      </c>
      <c r="T4" s="252" t="s">
        <v>7</v>
      </c>
      <c r="U4" s="252" t="s">
        <v>7</v>
      </c>
      <c r="V4" s="252" t="s">
        <v>7</v>
      </c>
      <c r="W4" s="252" t="s">
        <v>7</v>
      </c>
      <c r="X4" s="252" t="s">
        <v>7</v>
      </c>
    </row>
    <row r="5" spans="1:26" s="52" customFormat="1" ht="18" customHeight="1">
      <c r="A5" s="45" t="s">
        <v>13</v>
      </c>
      <c r="B5" s="234">
        <v>9132</v>
      </c>
      <c r="C5" s="234">
        <v>9132</v>
      </c>
      <c r="D5" s="234">
        <v>9132</v>
      </c>
      <c r="E5" s="234"/>
      <c r="F5" s="234"/>
      <c r="G5" s="234"/>
      <c r="H5" s="234"/>
      <c r="I5" s="234">
        <v>8916</v>
      </c>
      <c r="J5" s="234">
        <v>8916</v>
      </c>
      <c r="K5" s="234">
        <v>8916</v>
      </c>
      <c r="L5" s="234">
        <v>8916</v>
      </c>
      <c r="M5" s="234">
        <v>8946</v>
      </c>
      <c r="N5" s="234">
        <v>8946</v>
      </c>
      <c r="O5" s="234">
        <v>18042</v>
      </c>
      <c r="P5" s="234">
        <v>18042</v>
      </c>
      <c r="Q5" s="234">
        <v>30905</v>
      </c>
      <c r="R5" s="234">
        <v>30276</v>
      </c>
      <c r="S5" s="234">
        <v>30276</v>
      </c>
      <c r="T5" s="252" t="s">
        <v>7</v>
      </c>
      <c r="U5" s="234">
        <v>31746</v>
      </c>
      <c r="V5" s="234">
        <v>31761</v>
      </c>
      <c r="W5" s="234">
        <v>32115</v>
      </c>
      <c r="X5" s="234">
        <v>32563</v>
      </c>
    </row>
    <row r="6" spans="1:26" s="52" customFormat="1" ht="18" customHeight="1">
      <c r="A6" s="45" t="s">
        <v>497</v>
      </c>
      <c r="B6" s="252" t="s">
        <v>7</v>
      </c>
      <c r="C6" s="252" t="s">
        <v>7</v>
      </c>
      <c r="D6" s="252" t="s">
        <v>7</v>
      </c>
      <c r="E6" s="252" t="s">
        <v>7</v>
      </c>
      <c r="F6" s="252" t="s">
        <v>7</v>
      </c>
      <c r="G6" s="252" t="s">
        <v>7</v>
      </c>
      <c r="H6" s="252" t="s">
        <v>7</v>
      </c>
      <c r="I6" s="252" t="s">
        <v>7</v>
      </c>
      <c r="J6" s="252" t="s">
        <v>7</v>
      </c>
      <c r="K6" s="252" t="s">
        <v>7</v>
      </c>
      <c r="L6" s="252" t="s">
        <v>7</v>
      </c>
      <c r="M6" s="252" t="s">
        <v>7</v>
      </c>
      <c r="N6" s="252" t="s">
        <v>7</v>
      </c>
      <c r="O6" s="252" t="s">
        <v>7</v>
      </c>
      <c r="P6" s="252" t="s">
        <v>7</v>
      </c>
      <c r="Q6" s="252" t="s">
        <v>7</v>
      </c>
      <c r="R6" s="252" t="s">
        <v>7</v>
      </c>
      <c r="S6" s="252" t="s">
        <v>7</v>
      </c>
      <c r="T6" s="252" t="s">
        <v>7</v>
      </c>
      <c r="U6" s="252" t="s">
        <v>7</v>
      </c>
      <c r="V6" s="252" t="s">
        <v>7</v>
      </c>
      <c r="W6" s="252" t="s">
        <v>7</v>
      </c>
      <c r="X6" s="252" t="s">
        <v>7</v>
      </c>
    </row>
    <row r="7" spans="1:26" s="52" customFormat="1" ht="18" customHeight="1">
      <c r="A7" s="45" t="s">
        <v>37</v>
      </c>
      <c r="B7" s="234">
        <v>157000</v>
      </c>
      <c r="C7" s="234">
        <v>157000</v>
      </c>
      <c r="D7" s="234">
        <v>157000</v>
      </c>
      <c r="E7" s="234"/>
      <c r="F7" s="234"/>
      <c r="G7" s="234"/>
      <c r="H7" s="234"/>
      <c r="I7" s="234">
        <v>153497</v>
      </c>
      <c r="J7" s="234"/>
      <c r="K7" s="234"/>
      <c r="L7" s="234"/>
      <c r="M7" s="234"/>
      <c r="N7" s="234"/>
      <c r="O7" s="234"/>
      <c r="P7" s="234">
        <v>152400</v>
      </c>
      <c r="Q7" s="234"/>
      <c r="R7" s="234">
        <v>151529</v>
      </c>
      <c r="S7" s="252" t="s">
        <v>7</v>
      </c>
      <c r="T7" s="252" t="s">
        <v>7</v>
      </c>
      <c r="U7" s="252" t="s">
        <v>7</v>
      </c>
      <c r="V7" s="252" t="s">
        <v>7</v>
      </c>
      <c r="W7" s="252" t="s">
        <v>7</v>
      </c>
      <c r="X7" s="252" t="s">
        <v>7</v>
      </c>
    </row>
    <row r="8" spans="1:26" s="52" customFormat="1" ht="18" customHeight="1">
      <c r="A8" s="45" t="s">
        <v>496</v>
      </c>
      <c r="B8" s="234">
        <v>2801</v>
      </c>
      <c r="C8" s="234">
        <v>3724</v>
      </c>
      <c r="D8" s="234">
        <v>3107</v>
      </c>
      <c r="E8" s="234"/>
      <c r="F8" s="234"/>
      <c r="G8" s="234"/>
      <c r="H8" s="234"/>
      <c r="I8" s="234">
        <v>3594</v>
      </c>
      <c r="J8" s="252" t="s">
        <v>7</v>
      </c>
      <c r="K8" s="252" t="s">
        <v>7</v>
      </c>
      <c r="L8" s="252" t="s">
        <v>7</v>
      </c>
      <c r="M8" s="252" t="s">
        <v>7</v>
      </c>
      <c r="N8" s="252" t="s">
        <v>7</v>
      </c>
      <c r="O8" s="252" t="s">
        <v>7</v>
      </c>
      <c r="P8" s="252" t="s">
        <v>7</v>
      </c>
      <c r="Q8" s="252" t="s">
        <v>7</v>
      </c>
      <c r="R8" s="252" t="s">
        <v>7</v>
      </c>
      <c r="S8" s="252" t="s">
        <v>7</v>
      </c>
      <c r="T8" s="252" t="s">
        <v>7</v>
      </c>
      <c r="U8" s="252" t="s">
        <v>7</v>
      </c>
      <c r="V8" s="252" t="s">
        <v>7</v>
      </c>
      <c r="W8" s="252" t="s">
        <v>7</v>
      </c>
      <c r="X8" s="252" t="s">
        <v>7</v>
      </c>
    </row>
    <row r="9" spans="1:26" s="52" customFormat="1" ht="18" customHeight="1">
      <c r="A9" s="45" t="s">
        <v>11</v>
      </c>
      <c r="B9" s="234"/>
      <c r="C9" s="234"/>
      <c r="D9" s="234"/>
      <c r="E9" s="234"/>
      <c r="F9" s="234"/>
      <c r="G9" s="234"/>
      <c r="H9" s="234"/>
      <c r="I9" s="234">
        <v>2329</v>
      </c>
      <c r="J9" s="234">
        <v>2370</v>
      </c>
      <c r="K9" s="234">
        <v>2371</v>
      </c>
      <c r="L9" s="234" t="s">
        <v>362</v>
      </c>
      <c r="M9" s="234" t="s">
        <v>7</v>
      </c>
      <c r="N9" s="234">
        <v>5843</v>
      </c>
      <c r="O9" s="234">
        <v>5860</v>
      </c>
      <c r="P9" s="234">
        <v>5865</v>
      </c>
      <c r="Q9" s="234">
        <v>5865</v>
      </c>
      <c r="R9" s="234">
        <v>5865</v>
      </c>
      <c r="S9" s="234">
        <v>6906</v>
      </c>
      <c r="T9" s="252" t="s">
        <v>7</v>
      </c>
      <c r="U9" s="252" t="s">
        <v>7</v>
      </c>
      <c r="V9" s="252" t="s">
        <v>7</v>
      </c>
      <c r="W9" s="252" t="s">
        <v>7</v>
      </c>
      <c r="X9" s="252" t="s">
        <v>7</v>
      </c>
    </row>
    <row r="10" spans="1:26" s="52" customFormat="1" ht="18" customHeight="1">
      <c r="A10" s="45" t="s">
        <v>10</v>
      </c>
      <c r="B10" s="234">
        <v>49837</v>
      </c>
      <c r="C10" s="234">
        <v>49837</v>
      </c>
      <c r="D10" s="234">
        <v>49827</v>
      </c>
      <c r="E10" s="234"/>
      <c r="F10" s="234"/>
      <c r="G10" s="234"/>
      <c r="H10" s="234"/>
      <c r="I10" s="234"/>
      <c r="J10" s="234"/>
      <c r="K10" s="234"/>
      <c r="L10" s="234"/>
      <c r="M10" s="234">
        <v>37476</v>
      </c>
      <c r="N10" s="234">
        <v>37476</v>
      </c>
      <c r="O10" s="252" t="s">
        <v>7</v>
      </c>
      <c r="P10" s="252" t="s">
        <v>7</v>
      </c>
      <c r="Q10" s="252" t="s">
        <v>7</v>
      </c>
      <c r="R10" s="252" t="s">
        <v>7</v>
      </c>
      <c r="S10" s="252" t="s">
        <v>7</v>
      </c>
      <c r="T10" s="252" t="s">
        <v>7</v>
      </c>
      <c r="U10" s="252" t="s">
        <v>7</v>
      </c>
      <c r="V10" s="252" t="s">
        <v>7</v>
      </c>
      <c r="W10" s="252" t="s">
        <v>7</v>
      </c>
      <c r="X10" s="252" t="s">
        <v>7</v>
      </c>
    </row>
    <row r="11" spans="1:26" s="52" customFormat="1" ht="18" customHeight="1">
      <c r="A11" s="45" t="s">
        <v>9</v>
      </c>
      <c r="B11" s="234">
        <v>10204</v>
      </c>
      <c r="C11" s="234">
        <v>14594</v>
      </c>
      <c r="D11" s="234">
        <v>14594</v>
      </c>
      <c r="E11" s="234"/>
      <c r="F11" s="234"/>
      <c r="G11" s="234"/>
      <c r="H11" s="234"/>
      <c r="I11" s="234">
        <v>15451</v>
      </c>
      <c r="J11" s="252" t="s">
        <v>7</v>
      </c>
      <c r="K11" s="252" t="s">
        <v>7</v>
      </c>
      <c r="L11" s="252" t="s">
        <v>7</v>
      </c>
      <c r="M11" s="252" t="s">
        <v>7</v>
      </c>
      <c r="N11" s="252" t="s">
        <v>7</v>
      </c>
      <c r="O11" s="252" t="s">
        <v>7</v>
      </c>
      <c r="P11" s="252" t="s">
        <v>7</v>
      </c>
      <c r="Q11" s="252" t="s">
        <v>7</v>
      </c>
      <c r="R11" s="252" t="s">
        <v>7</v>
      </c>
      <c r="S11" s="252" t="s">
        <v>7</v>
      </c>
      <c r="T11" s="252" t="s">
        <v>7</v>
      </c>
      <c r="U11" s="252" t="s">
        <v>7</v>
      </c>
      <c r="V11" s="252" t="s">
        <v>7</v>
      </c>
      <c r="W11" s="252" t="s">
        <v>7</v>
      </c>
      <c r="X11" s="252" t="s">
        <v>7</v>
      </c>
    </row>
    <row r="12" spans="1:26" s="52" customFormat="1" ht="18" customHeight="1">
      <c r="A12" s="45" t="s">
        <v>8</v>
      </c>
      <c r="B12" s="234">
        <v>1801</v>
      </c>
      <c r="C12" s="234">
        <v>1899</v>
      </c>
      <c r="D12" s="253">
        <v>1926</v>
      </c>
      <c r="E12" s="253">
        <v>2000</v>
      </c>
      <c r="F12" s="253">
        <v>2000</v>
      </c>
      <c r="G12" s="253">
        <v>2015</v>
      </c>
      <c r="H12" s="253">
        <v>2020</v>
      </c>
      <c r="I12" s="253">
        <v>2020</v>
      </c>
      <c r="J12" s="253">
        <v>2021</v>
      </c>
      <c r="K12" s="253">
        <v>2028</v>
      </c>
      <c r="L12" s="253">
        <v>2028</v>
      </c>
      <c r="M12" s="253">
        <v>2066</v>
      </c>
      <c r="N12" s="253">
        <v>2080</v>
      </c>
      <c r="O12" s="253">
        <v>2112</v>
      </c>
      <c r="P12" s="253">
        <v>2170</v>
      </c>
      <c r="Q12" s="253">
        <v>2275</v>
      </c>
      <c r="R12" s="253">
        <v>2356</v>
      </c>
      <c r="S12" s="253">
        <v>2428</v>
      </c>
      <c r="T12" s="253">
        <v>2502</v>
      </c>
      <c r="U12" s="253">
        <v>2631</v>
      </c>
      <c r="V12" s="253">
        <v>2701</v>
      </c>
      <c r="W12" s="253">
        <v>2772</v>
      </c>
      <c r="X12" s="252" t="s">
        <v>7</v>
      </c>
    </row>
    <row r="13" spans="1:26" s="52" customFormat="1" ht="18" customHeight="1">
      <c r="A13" s="45" t="s">
        <v>6</v>
      </c>
      <c r="B13" s="234">
        <v>27000</v>
      </c>
      <c r="C13" s="234">
        <v>29900</v>
      </c>
      <c r="D13" s="234">
        <v>30400</v>
      </c>
      <c r="E13" s="234"/>
      <c r="F13" s="234"/>
      <c r="G13" s="234"/>
      <c r="H13" s="234"/>
      <c r="I13" s="234">
        <v>30400</v>
      </c>
      <c r="J13" s="234">
        <v>30400</v>
      </c>
      <c r="K13" s="234">
        <v>30400</v>
      </c>
      <c r="L13" s="234">
        <v>30331</v>
      </c>
      <c r="M13" s="234">
        <v>30331</v>
      </c>
      <c r="N13" s="234">
        <v>30331</v>
      </c>
      <c r="O13" s="234">
        <v>30331</v>
      </c>
      <c r="P13" s="234">
        <v>30562</v>
      </c>
      <c r="Q13" s="234">
        <v>30464</v>
      </c>
      <c r="R13" s="234">
        <v>30554</v>
      </c>
      <c r="S13" s="234">
        <v>30983</v>
      </c>
      <c r="T13" s="253" t="s">
        <v>7</v>
      </c>
      <c r="U13" s="253">
        <v>30352</v>
      </c>
      <c r="V13" s="253">
        <v>30504</v>
      </c>
      <c r="W13" s="253">
        <v>30616</v>
      </c>
      <c r="X13" s="253">
        <v>30616</v>
      </c>
    </row>
    <row r="14" spans="1:26" s="52" customFormat="1" ht="18" customHeight="1">
      <c r="A14" s="45" t="s">
        <v>5</v>
      </c>
      <c r="B14" s="234">
        <v>65254</v>
      </c>
      <c r="C14" s="234">
        <v>63251</v>
      </c>
      <c r="D14" s="234">
        <v>66467</v>
      </c>
      <c r="E14" s="234"/>
      <c r="F14" s="234"/>
      <c r="G14" s="234"/>
      <c r="H14" s="234"/>
      <c r="I14" s="234"/>
      <c r="J14" s="234"/>
      <c r="K14" s="234"/>
      <c r="L14" s="234"/>
      <c r="M14" s="234">
        <v>42100</v>
      </c>
      <c r="N14" s="234">
        <v>44138</v>
      </c>
      <c r="O14" s="252" t="s">
        <v>7</v>
      </c>
      <c r="P14" s="252" t="s">
        <v>7</v>
      </c>
      <c r="Q14" s="252" t="s">
        <v>7</v>
      </c>
      <c r="R14" s="252" t="s">
        <v>7</v>
      </c>
      <c r="S14" s="252" t="s">
        <v>7</v>
      </c>
      <c r="T14" s="252" t="s">
        <v>7</v>
      </c>
      <c r="U14" s="252" t="s">
        <v>7</v>
      </c>
      <c r="V14" s="252" t="s">
        <v>7</v>
      </c>
      <c r="W14" s="252" t="s">
        <v>7</v>
      </c>
      <c r="X14" s="252" t="s">
        <v>7</v>
      </c>
    </row>
    <row r="15" spans="1:26" s="52" customFormat="1" ht="18" customHeight="1">
      <c r="A15" s="45" t="s">
        <v>4</v>
      </c>
      <c r="B15" s="234">
        <v>498</v>
      </c>
      <c r="C15" s="234">
        <v>498</v>
      </c>
      <c r="D15" s="234">
        <v>498</v>
      </c>
      <c r="E15" s="234"/>
      <c r="F15" s="234"/>
      <c r="G15" s="234"/>
      <c r="H15" s="234"/>
      <c r="I15" s="234">
        <v>498</v>
      </c>
      <c r="J15" s="234">
        <v>502</v>
      </c>
      <c r="K15" s="234">
        <v>508</v>
      </c>
      <c r="L15" s="234">
        <v>508</v>
      </c>
      <c r="M15" s="234">
        <v>508</v>
      </c>
      <c r="N15" s="234">
        <v>508</v>
      </c>
      <c r="O15" s="234">
        <v>508</v>
      </c>
      <c r="P15" s="234">
        <v>515</v>
      </c>
      <c r="Q15" s="234">
        <v>520</v>
      </c>
      <c r="R15" s="234">
        <v>526</v>
      </c>
      <c r="S15" s="234">
        <v>526</v>
      </c>
      <c r="T15" s="252" t="s">
        <v>7</v>
      </c>
      <c r="U15" s="252" t="s">
        <v>7</v>
      </c>
      <c r="V15" s="252" t="s">
        <v>7</v>
      </c>
      <c r="W15" s="252" t="s">
        <v>7</v>
      </c>
      <c r="X15" s="252" t="s">
        <v>7</v>
      </c>
    </row>
    <row r="16" spans="1:26" s="52" customFormat="1" ht="18" customHeight="1">
      <c r="A16" s="45" t="s">
        <v>3</v>
      </c>
      <c r="B16" s="234">
        <v>331265</v>
      </c>
      <c r="C16" s="234">
        <v>331265</v>
      </c>
      <c r="D16" s="234">
        <v>362099</v>
      </c>
      <c r="E16" s="252" t="s">
        <v>7</v>
      </c>
      <c r="F16" s="252" t="s">
        <v>7</v>
      </c>
      <c r="G16" s="252" t="s">
        <v>7</v>
      </c>
      <c r="H16" s="252" t="s">
        <v>7</v>
      </c>
      <c r="I16" s="252" t="s">
        <v>7</v>
      </c>
      <c r="J16" s="252" t="s">
        <v>7</v>
      </c>
      <c r="K16" s="252" t="s">
        <v>7</v>
      </c>
      <c r="L16" s="252" t="s">
        <v>7</v>
      </c>
      <c r="M16" s="252" t="s">
        <v>7</v>
      </c>
      <c r="N16" s="252" t="s">
        <v>7</v>
      </c>
      <c r="O16" s="252" t="s">
        <v>7</v>
      </c>
      <c r="P16" s="252" t="s">
        <v>7</v>
      </c>
      <c r="Q16" s="252" t="s">
        <v>7</v>
      </c>
      <c r="R16" s="252" t="s">
        <v>7</v>
      </c>
      <c r="S16" s="252" t="s">
        <v>7</v>
      </c>
      <c r="T16" s="252" t="s">
        <v>7</v>
      </c>
      <c r="U16" s="252" t="s">
        <v>7</v>
      </c>
      <c r="V16" s="252" t="s">
        <v>7</v>
      </c>
      <c r="W16" s="252" t="s">
        <v>7</v>
      </c>
      <c r="X16" s="234">
        <v>750000</v>
      </c>
    </row>
    <row r="17" spans="1:24" s="52" customFormat="1" ht="18" customHeight="1">
      <c r="A17" s="45" t="s">
        <v>30</v>
      </c>
      <c r="B17" s="234">
        <v>88100</v>
      </c>
      <c r="C17" s="234">
        <v>88100</v>
      </c>
      <c r="D17" s="234">
        <v>88200</v>
      </c>
      <c r="E17" s="234"/>
      <c r="F17" s="234"/>
      <c r="G17" s="234"/>
      <c r="H17" s="234"/>
      <c r="I17" s="234">
        <v>78891</v>
      </c>
      <c r="J17" s="234"/>
      <c r="K17" s="234"/>
      <c r="L17" s="234">
        <v>87524</v>
      </c>
      <c r="M17" s="234">
        <v>85000</v>
      </c>
      <c r="N17" s="234">
        <v>83739</v>
      </c>
      <c r="O17" s="234">
        <v>86472</v>
      </c>
      <c r="P17" s="234">
        <v>88484</v>
      </c>
      <c r="Q17" s="234">
        <v>88485</v>
      </c>
      <c r="R17" s="234">
        <v>88485</v>
      </c>
      <c r="S17" s="234">
        <v>108946</v>
      </c>
      <c r="T17" s="252" t="s">
        <v>7</v>
      </c>
      <c r="U17" s="252" t="s">
        <v>7</v>
      </c>
      <c r="V17" s="252" t="s">
        <v>7</v>
      </c>
      <c r="W17" s="252" t="s">
        <v>7</v>
      </c>
      <c r="X17" s="252" t="s">
        <v>7</v>
      </c>
    </row>
    <row r="18" spans="1:24" s="52" customFormat="1" ht="18" customHeight="1">
      <c r="A18" s="45" t="s">
        <v>1</v>
      </c>
      <c r="B18" s="234"/>
      <c r="C18" s="234"/>
      <c r="D18" s="234"/>
      <c r="E18" s="234"/>
      <c r="F18" s="234"/>
      <c r="G18" s="234"/>
      <c r="H18" s="234"/>
      <c r="I18" s="234">
        <v>67761</v>
      </c>
      <c r="J18" s="234">
        <v>67761</v>
      </c>
      <c r="K18" s="234">
        <v>67761</v>
      </c>
      <c r="L18" s="234">
        <v>67761</v>
      </c>
      <c r="M18" s="234">
        <v>67761</v>
      </c>
      <c r="N18" s="234">
        <v>67761</v>
      </c>
      <c r="O18" s="234">
        <v>67761</v>
      </c>
      <c r="P18" s="234">
        <v>67761</v>
      </c>
      <c r="Q18" s="234">
        <v>67761</v>
      </c>
      <c r="R18" s="234">
        <v>67761</v>
      </c>
      <c r="S18" s="234">
        <v>67761</v>
      </c>
      <c r="T18" s="252" t="s">
        <v>7</v>
      </c>
      <c r="U18" s="252" t="s">
        <v>7</v>
      </c>
      <c r="V18" s="252" t="s">
        <v>7</v>
      </c>
      <c r="W18" s="252" t="s">
        <v>7</v>
      </c>
      <c r="X18" s="252" t="s">
        <v>7</v>
      </c>
    </row>
    <row r="19" spans="1:24" s="52" customFormat="1" ht="18" customHeight="1">
      <c r="A19" s="45" t="s">
        <v>0</v>
      </c>
      <c r="B19" s="234"/>
      <c r="C19" s="234"/>
      <c r="D19" s="234"/>
      <c r="E19" s="234"/>
      <c r="F19" s="234"/>
      <c r="G19" s="234"/>
      <c r="H19" s="234"/>
      <c r="I19" s="234">
        <v>97267</v>
      </c>
      <c r="J19" s="252" t="s">
        <v>7</v>
      </c>
      <c r="K19" s="252" t="s">
        <v>7</v>
      </c>
      <c r="L19" s="252" t="s">
        <v>7</v>
      </c>
      <c r="M19" s="252" t="s">
        <v>7</v>
      </c>
      <c r="N19" s="252" t="s">
        <v>7</v>
      </c>
      <c r="O19" s="252" t="s">
        <v>7</v>
      </c>
      <c r="P19" s="252" t="s">
        <v>7</v>
      </c>
      <c r="Q19" s="252" t="s">
        <v>7</v>
      </c>
      <c r="R19" s="252" t="s">
        <v>7</v>
      </c>
      <c r="S19" s="252" t="s">
        <v>7</v>
      </c>
      <c r="T19" s="252" t="s">
        <v>7</v>
      </c>
      <c r="U19" s="252" t="s">
        <v>7</v>
      </c>
      <c r="V19" s="253">
        <v>87654</v>
      </c>
      <c r="W19" s="253">
        <v>87654</v>
      </c>
      <c r="X19" s="253">
        <v>87654</v>
      </c>
    </row>
    <row r="20" spans="1:24" s="52" customFormat="1" ht="18" customHeight="1"/>
    <row r="21" spans="1:24" ht="18" customHeight="1">
      <c r="A21" s="185" t="s">
        <v>353</v>
      </c>
    </row>
    <row r="22" spans="1:24" ht="18" customHeight="1">
      <c r="A22" s="185" t="s">
        <v>570</v>
      </c>
    </row>
    <row r="23" spans="1:24" ht="18" customHeight="1">
      <c r="A23" s="185" t="s">
        <v>569</v>
      </c>
    </row>
  </sheetData>
  <mergeCells count="1">
    <mergeCell ref="B2:X2"/>
  </mergeCells>
  <hyperlinks>
    <hyperlink ref="Z3" location="Content!A1" display="Back to content page"/>
  </hyperlink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H9" sqref="H9"/>
    </sheetView>
  </sheetViews>
  <sheetFormatPr defaultColWidth="9.1796875" defaultRowHeight="14"/>
  <cols>
    <col min="1" max="1" width="33.81640625" style="49" customWidth="1"/>
    <col min="2" max="12" width="7" style="49" customWidth="1"/>
    <col min="13" max="16384" width="9.1796875" style="49"/>
  </cols>
  <sheetData>
    <row r="1" spans="1:14" s="27" customFormat="1">
      <c r="A1" s="28" t="s">
        <v>594</v>
      </c>
    </row>
    <row r="3" spans="1:14" ht="15" customHeight="1">
      <c r="A3" s="333" t="s">
        <v>15</v>
      </c>
      <c r="B3" s="334" t="s">
        <v>158</v>
      </c>
      <c r="C3" s="334"/>
      <c r="D3" s="334"/>
      <c r="E3" s="334"/>
      <c r="F3" s="334"/>
      <c r="G3" s="334"/>
      <c r="H3" s="334"/>
      <c r="I3" s="334"/>
      <c r="J3" s="334"/>
      <c r="K3" s="334"/>
      <c r="L3" s="334"/>
    </row>
    <row r="4" spans="1:14" ht="14.5">
      <c r="A4" s="333"/>
      <c r="B4" s="277">
        <v>2010</v>
      </c>
      <c r="C4" s="277">
        <v>2011</v>
      </c>
      <c r="D4" s="277">
        <v>2012</v>
      </c>
      <c r="E4" s="277">
        <v>2013</v>
      </c>
      <c r="F4" s="277">
        <v>2014</v>
      </c>
      <c r="G4" s="277">
        <v>2015</v>
      </c>
      <c r="H4" s="277">
        <v>2016</v>
      </c>
      <c r="I4" s="277">
        <v>2017</v>
      </c>
      <c r="J4" s="277">
        <v>2018</v>
      </c>
      <c r="K4" s="277">
        <v>2019</v>
      </c>
      <c r="L4" s="277">
        <v>2020</v>
      </c>
      <c r="N4" s="46" t="s">
        <v>521</v>
      </c>
    </row>
    <row r="5" spans="1:14">
      <c r="A5" s="278" t="s">
        <v>14</v>
      </c>
      <c r="B5" s="232" t="s">
        <v>41</v>
      </c>
      <c r="C5" s="232" t="s">
        <v>41</v>
      </c>
      <c r="D5" s="232" t="s">
        <v>41</v>
      </c>
      <c r="E5" s="232" t="s">
        <v>41</v>
      </c>
      <c r="F5" s="232" t="s">
        <v>41</v>
      </c>
      <c r="G5" s="232" t="s">
        <v>41</v>
      </c>
      <c r="H5" s="232" t="s">
        <v>41</v>
      </c>
      <c r="I5" s="232" t="s">
        <v>41</v>
      </c>
      <c r="J5" s="232" t="s">
        <v>41</v>
      </c>
      <c r="K5" s="232" t="s">
        <v>41</v>
      </c>
      <c r="L5" s="232" t="s">
        <v>41</v>
      </c>
      <c r="M5" s="85"/>
      <c r="N5" s="17"/>
    </row>
    <row r="6" spans="1:14">
      <c r="A6" s="278" t="s">
        <v>13</v>
      </c>
      <c r="B6" s="232">
        <v>0.81525672958365403</v>
      </c>
      <c r="C6" s="232">
        <v>9.223232521353153E-2</v>
      </c>
      <c r="D6" s="232">
        <v>32.107803566903158</v>
      </c>
      <c r="E6" s="232">
        <v>19.43672584569341</v>
      </c>
      <c r="F6" s="232">
        <v>2.8684903946180538</v>
      </c>
      <c r="G6" s="232">
        <v>19.508525841646421</v>
      </c>
      <c r="H6" s="232">
        <v>6.6714181371387262</v>
      </c>
      <c r="I6" s="232">
        <v>19.017944401018077</v>
      </c>
      <c r="J6" s="232">
        <v>6.3381000000000016</v>
      </c>
      <c r="K6" s="232">
        <v>0</v>
      </c>
      <c r="L6" s="232">
        <v>0</v>
      </c>
    </row>
    <row r="7" spans="1:14">
      <c r="A7" s="278" t="s">
        <v>497</v>
      </c>
      <c r="B7" s="232" t="s">
        <v>41</v>
      </c>
      <c r="C7" s="232" t="s">
        <v>41</v>
      </c>
      <c r="D7" s="232" t="s">
        <v>41</v>
      </c>
      <c r="E7" s="232" t="s">
        <v>41</v>
      </c>
      <c r="F7" s="232" t="s">
        <v>41</v>
      </c>
      <c r="G7" s="232" t="s">
        <v>41</v>
      </c>
      <c r="H7" s="232" t="s">
        <v>41</v>
      </c>
      <c r="I7" s="232" t="s">
        <v>41</v>
      </c>
      <c r="J7" s="232" t="s">
        <v>41</v>
      </c>
      <c r="K7" s="232" t="s">
        <v>41</v>
      </c>
      <c r="L7" s="232" t="s">
        <v>41</v>
      </c>
    </row>
    <row r="8" spans="1:14">
      <c r="A8" s="279" t="s">
        <v>37</v>
      </c>
      <c r="B8" s="232" t="s">
        <v>41</v>
      </c>
      <c r="C8" s="232" t="s">
        <v>41</v>
      </c>
      <c r="D8" s="232" t="s">
        <v>41</v>
      </c>
      <c r="E8" s="232" t="s">
        <v>41</v>
      </c>
      <c r="F8" s="232" t="s">
        <v>41</v>
      </c>
      <c r="G8" s="232" t="s">
        <v>41</v>
      </c>
      <c r="H8" s="232" t="s">
        <v>41</v>
      </c>
      <c r="I8" s="232" t="s">
        <v>41</v>
      </c>
      <c r="J8" s="232" t="s">
        <v>41</v>
      </c>
      <c r="K8" s="232" t="s">
        <v>41</v>
      </c>
      <c r="L8" s="232" t="s">
        <v>41</v>
      </c>
    </row>
    <row r="9" spans="1:14">
      <c r="A9" s="278" t="s">
        <v>496</v>
      </c>
      <c r="B9" s="232">
        <v>34.734749726312863</v>
      </c>
      <c r="C9" s="232">
        <v>7.8435653686101423</v>
      </c>
      <c r="D9" s="232">
        <v>5.723345560621417</v>
      </c>
      <c r="E9" s="232">
        <v>12.384030979003846</v>
      </c>
      <c r="F9" s="232">
        <v>10.317138184152341</v>
      </c>
      <c r="G9" s="232">
        <v>8.1165959418462048</v>
      </c>
      <c r="H9" s="232">
        <v>7.0795960299364848</v>
      </c>
      <c r="I9" s="232">
        <v>6.4887629202798953</v>
      </c>
      <c r="J9" s="232">
        <v>10.519153412212461</v>
      </c>
      <c r="K9" s="232">
        <v>4.5664945135093635</v>
      </c>
      <c r="L9" s="232">
        <v>6.8154631420432565</v>
      </c>
    </row>
    <row r="10" spans="1:14">
      <c r="A10" s="278" t="s">
        <v>11</v>
      </c>
      <c r="B10" s="232" t="s">
        <v>41</v>
      </c>
      <c r="C10" s="232">
        <v>3.3362552612983412</v>
      </c>
      <c r="D10" s="232">
        <v>7.5000000000000098</v>
      </c>
      <c r="E10" s="232">
        <v>7.67500000000003</v>
      </c>
      <c r="F10" s="232">
        <v>6.6583333333333563</v>
      </c>
      <c r="G10" s="232">
        <v>8.4403833333333491</v>
      </c>
      <c r="H10" s="232">
        <v>8.4625000000000092</v>
      </c>
      <c r="I10" s="232">
        <v>4.632890016134442</v>
      </c>
      <c r="J10" s="232">
        <v>6.3315848319355474</v>
      </c>
      <c r="K10" s="232">
        <v>7.7681562429937481</v>
      </c>
      <c r="L10" s="232">
        <v>1.9141709120069901</v>
      </c>
    </row>
    <row r="11" spans="1:14">
      <c r="A11" s="278" t="s">
        <v>10</v>
      </c>
      <c r="B11" s="232" t="s">
        <v>41</v>
      </c>
      <c r="C11" s="232" t="s">
        <v>41</v>
      </c>
      <c r="D11" s="232" t="s">
        <v>41</v>
      </c>
      <c r="E11" s="232" t="s">
        <v>41</v>
      </c>
      <c r="F11" s="232" t="s">
        <v>41</v>
      </c>
      <c r="G11" s="232" t="s">
        <v>41</v>
      </c>
      <c r="H11" s="232" t="s">
        <v>41</v>
      </c>
      <c r="I11" s="232" t="s">
        <v>41</v>
      </c>
      <c r="J11" s="232" t="s">
        <v>41</v>
      </c>
      <c r="K11" s="232" t="s">
        <v>41</v>
      </c>
      <c r="L11" s="232" t="s">
        <v>41</v>
      </c>
    </row>
    <row r="12" spans="1:14">
      <c r="A12" s="278" t="s">
        <v>9</v>
      </c>
      <c r="B12" s="232" t="s">
        <v>41</v>
      </c>
      <c r="C12" s="232" t="s">
        <v>41</v>
      </c>
      <c r="D12" s="232" t="s">
        <v>41</v>
      </c>
      <c r="E12" s="232" t="s">
        <v>41</v>
      </c>
      <c r="F12" s="232" t="s">
        <v>41</v>
      </c>
      <c r="G12" s="232" t="s">
        <v>41</v>
      </c>
      <c r="H12" s="232" t="s">
        <v>41</v>
      </c>
      <c r="I12" s="232" t="s">
        <v>41</v>
      </c>
      <c r="J12" s="232" t="s">
        <v>41</v>
      </c>
      <c r="K12" s="232" t="s">
        <v>41</v>
      </c>
      <c r="L12" s="232" t="s">
        <v>41</v>
      </c>
    </row>
    <row r="13" spans="1:14">
      <c r="A13" s="278" t="s">
        <v>8</v>
      </c>
      <c r="B13" s="232">
        <v>0</v>
      </c>
      <c r="C13" s="232">
        <v>0</v>
      </c>
      <c r="D13" s="232">
        <v>37.1</v>
      </c>
      <c r="E13" s="232">
        <v>0</v>
      </c>
      <c r="F13" s="232">
        <v>0</v>
      </c>
      <c r="G13" s="232">
        <v>0</v>
      </c>
      <c r="H13" s="232">
        <v>-3.3</v>
      </c>
      <c r="I13" s="232">
        <v>-0.7</v>
      </c>
      <c r="J13" s="232">
        <v>0</v>
      </c>
      <c r="K13" s="232">
        <v>0</v>
      </c>
      <c r="L13" s="232">
        <v>0</v>
      </c>
    </row>
    <row r="14" spans="1:14">
      <c r="A14" s="278" t="s">
        <v>6</v>
      </c>
      <c r="B14" s="232">
        <v>26.74</v>
      </c>
      <c r="C14" s="232">
        <v>12.38</v>
      </c>
      <c r="D14" s="232">
        <v>-2.0499999999999998</v>
      </c>
      <c r="E14" s="232">
        <v>-0.42</v>
      </c>
      <c r="F14" s="232">
        <v>0</v>
      </c>
      <c r="G14" s="232">
        <v>2.0499999999999998</v>
      </c>
      <c r="H14" s="232">
        <v>8.23</v>
      </c>
      <c r="I14" s="232">
        <v>17.09</v>
      </c>
      <c r="J14" s="232">
        <v>10.82</v>
      </c>
      <c r="K14" s="232">
        <v>13.05</v>
      </c>
      <c r="L14" s="232">
        <v>0.08</v>
      </c>
    </row>
    <row r="15" spans="1:14">
      <c r="A15" s="278" t="s">
        <v>5</v>
      </c>
      <c r="B15" s="232">
        <v>4.9627604407058525</v>
      </c>
      <c r="C15" s="232">
        <v>7.898591415965897</v>
      </c>
      <c r="D15" s="232">
        <v>9.9608176285689378</v>
      </c>
      <c r="E15" s="232">
        <v>9.6944110667828181</v>
      </c>
      <c r="F15" s="232">
        <v>12.285094233311915</v>
      </c>
      <c r="G15" s="232">
        <v>10.041200065717605</v>
      </c>
      <c r="H15" s="232">
        <v>12.132202949222352</v>
      </c>
      <c r="I15" s="232">
        <v>9.7930507733943966</v>
      </c>
      <c r="J15" s="232">
        <v>6.4893769958627097</v>
      </c>
      <c r="K15" s="232">
        <v>4.387116824170473</v>
      </c>
      <c r="L15" s="232">
        <v>4.9268088080667347</v>
      </c>
    </row>
    <row r="16" spans="1:14">
      <c r="A16" s="278" t="s">
        <v>4</v>
      </c>
      <c r="B16" s="232" t="s">
        <v>41</v>
      </c>
      <c r="C16" s="232" t="s">
        <v>41</v>
      </c>
      <c r="D16" s="232" t="s">
        <v>41</v>
      </c>
      <c r="E16" s="232" t="s">
        <v>41</v>
      </c>
      <c r="F16" s="232" t="s">
        <v>41</v>
      </c>
      <c r="G16" s="232" t="s">
        <v>41</v>
      </c>
      <c r="H16" s="232" t="s">
        <v>41</v>
      </c>
      <c r="I16" s="232" t="s">
        <v>41</v>
      </c>
      <c r="J16" s="232" t="s">
        <v>41</v>
      </c>
      <c r="K16" s="232" t="s">
        <v>41</v>
      </c>
      <c r="L16" s="232" t="s">
        <v>41</v>
      </c>
    </row>
    <row r="17" spans="1:13">
      <c r="A17" s="278" t="s">
        <v>3</v>
      </c>
      <c r="B17" s="232">
        <v>11.3</v>
      </c>
      <c r="C17" s="232">
        <v>10.1</v>
      </c>
      <c r="D17" s="232">
        <v>8.6</v>
      </c>
      <c r="E17" s="232">
        <v>8</v>
      </c>
      <c r="F17" s="232">
        <v>8.3000000000000007</v>
      </c>
      <c r="G17" s="232">
        <v>10.1</v>
      </c>
      <c r="H17" s="232">
        <v>10.5</v>
      </c>
      <c r="I17" s="232">
        <v>8.1999999999999993</v>
      </c>
      <c r="J17" s="232">
        <v>9.9</v>
      </c>
      <c r="K17" s="232">
        <v>9.8000000000000007</v>
      </c>
      <c r="L17" s="232">
        <v>6.4</v>
      </c>
    </row>
    <row r="18" spans="1:13">
      <c r="A18" s="280" t="s">
        <v>30</v>
      </c>
      <c r="B18" s="232" t="s">
        <v>41</v>
      </c>
      <c r="C18" s="232" t="s">
        <v>41</v>
      </c>
      <c r="D18" s="232" t="s">
        <v>41</v>
      </c>
      <c r="E18" s="232" t="s">
        <v>41</v>
      </c>
      <c r="F18" s="232" t="s">
        <v>41</v>
      </c>
      <c r="G18" s="232" t="s">
        <v>41</v>
      </c>
      <c r="H18" s="232" t="s">
        <v>41</v>
      </c>
      <c r="I18" s="232" t="s">
        <v>41</v>
      </c>
      <c r="J18" s="232" t="s">
        <v>41</v>
      </c>
      <c r="K18" s="232" t="s">
        <v>41</v>
      </c>
      <c r="L18" s="232" t="s">
        <v>41</v>
      </c>
      <c r="M18" s="20" t="s">
        <v>16</v>
      </c>
    </row>
    <row r="19" spans="1:13">
      <c r="A19" s="278" t="s">
        <v>1</v>
      </c>
      <c r="B19" s="232" t="s">
        <v>41</v>
      </c>
      <c r="C19" s="232" t="s">
        <v>41</v>
      </c>
      <c r="D19" s="232" t="s">
        <v>41</v>
      </c>
      <c r="E19" s="232" t="s">
        <v>41</v>
      </c>
      <c r="F19" s="232" t="s">
        <v>41</v>
      </c>
      <c r="G19" s="232" t="s">
        <v>41</v>
      </c>
      <c r="H19" s="232" t="s">
        <v>41</v>
      </c>
      <c r="I19" s="232" t="s">
        <v>41</v>
      </c>
      <c r="J19" s="232" t="s">
        <v>41</v>
      </c>
      <c r="K19" s="232" t="s">
        <v>41</v>
      </c>
      <c r="L19" s="232" t="s">
        <v>41</v>
      </c>
    </row>
    <row r="20" spans="1:13">
      <c r="A20" s="278" t="s">
        <v>0</v>
      </c>
      <c r="B20" s="232">
        <v>45.121451380936406</v>
      </c>
      <c r="C20" s="232">
        <v>4.7454546620944598</v>
      </c>
      <c r="D20" s="232">
        <v>15.422776454751499</v>
      </c>
      <c r="E20" s="232">
        <v>2.4067618167639182</v>
      </c>
      <c r="F20" s="232">
        <v>-1.1428304260945765</v>
      </c>
      <c r="G20" s="232">
        <v>0.48045996636921018</v>
      </c>
      <c r="H20" s="232">
        <v>-0.127966629058065</v>
      </c>
      <c r="I20" s="232">
        <v>-0.56047071850656494</v>
      </c>
      <c r="J20" s="232">
        <v>2.8690303209756962E-2</v>
      </c>
      <c r="K20" s="232">
        <v>28.1628354120555</v>
      </c>
      <c r="L20" s="232">
        <v>400.74933040800255</v>
      </c>
    </row>
    <row r="22" spans="1:13">
      <c r="A22" s="53" t="s">
        <v>20</v>
      </c>
    </row>
    <row r="23" spans="1:13">
      <c r="A23" s="53"/>
    </row>
    <row r="24" spans="1:13">
      <c r="A24" s="35" t="s">
        <v>42</v>
      </c>
    </row>
    <row r="25" spans="1:13">
      <c r="A25" s="35"/>
    </row>
  </sheetData>
  <mergeCells count="2">
    <mergeCell ref="A3:A4"/>
    <mergeCell ref="B3:L3"/>
  </mergeCells>
  <conditionalFormatting sqref="F14:F15 F9 B11:E11 B15:E15 F17">
    <cfRule type="expression" dxfId="7" priority="17" stopIfTrue="1">
      <formula>ISNA(ACTIVECELL)</formula>
    </cfRule>
  </conditionalFormatting>
  <conditionalFormatting sqref="F10:F11">
    <cfRule type="expression" dxfId="6" priority="15" stopIfTrue="1">
      <formula>ISNA(ACTIVECELL)</formula>
    </cfRule>
  </conditionalFormatting>
  <conditionalFormatting sqref="B7:L8">
    <cfRule type="expression" dxfId="5" priority="5" stopIfTrue="1">
      <formula>ISNA(ACTIVECELL)</formula>
    </cfRule>
  </conditionalFormatting>
  <conditionalFormatting sqref="B10">
    <cfRule type="expression" dxfId="4" priority="6" stopIfTrue="1">
      <formula>ISNA(ACTIVECELL)</formula>
    </cfRule>
  </conditionalFormatting>
  <conditionalFormatting sqref="B5:L5">
    <cfRule type="expression" dxfId="3" priority="4" stopIfTrue="1">
      <formula>ISNA(ACTIVECELL)</formula>
    </cfRule>
  </conditionalFormatting>
  <conditionalFormatting sqref="B16:L16">
    <cfRule type="expression" dxfId="2" priority="3" stopIfTrue="1">
      <formula>ISNA(ACTIVECELL)</formula>
    </cfRule>
  </conditionalFormatting>
  <conditionalFormatting sqref="B18:L19">
    <cfRule type="expression" dxfId="1" priority="2" stopIfTrue="1">
      <formula>ISNA(ACTIVECELL)</formula>
    </cfRule>
  </conditionalFormatting>
  <conditionalFormatting sqref="B12:L12">
    <cfRule type="expression" dxfId="0" priority="1" stopIfTrue="1">
      <formula>ISNA(ACTIVECELL)</formula>
    </cfRule>
  </conditionalFormatting>
  <hyperlinks>
    <hyperlink ref="N4" location="Content!A1" display="Back to content page"/>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93"/>
  <sheetViews>
    <sheetView zoomScale="80" zoomScaleNormal="80" workbookViewId="0">
      <selection activeCell="H28" sqref="H28"/>
    </sheetView>
  </sheetViews>
  <sheetFormatPr defaultColWidth="9.1796875" defaultRowHeight="18" customHeight="1"/>
  <cols>
    <col min="1" max="1" width="14.7265625" style="56" customWidth="1"/>
    <col min="2" max="2" width="23.1796875" style="49" customWidth="1"/>
    <col min="3" max="3" width="21.1796875" style="49" customWidth="1"/>
    <col min="4" max="19" width="12.7265625" style="49" customWidth="1"/>
    <col min="20" max="16384" width="9.1796875" style="49"/>
  </cols>
  <sheetData>
    <row r="1" spans="1:20" ht="18" customHeight="1">
      <c r="A1" s="34" t="s">
        <v>401</v>
      </c>
      <c r="B1" s="47"/>
      <c r="C1" s="47"/>
    </row>
    <row r="2" spans="1:20" s="28" customFormat="1" ht="32.25" customHeight="1">
      <c r="A2" s="183" t="s">
        <v>15</v>
      </c>
      <c r="B2" s="184" t="s">
        <v>402</v>
      </c>
      <c r="C2" s="198" t="s">
        <v>403</v>
      </c>
      <c r="D2" s="12">
        <v>2000</v>
      </c>
      <c r="E2" s="12">
        <v>2001</v>
      </c>
      <c r="F2" s="12">
        <v>2002</v>
      </c>
      <c r="G2" s="12">
        <v>2003</v>
      </c>
      <c r="H2" s="73">
        <v>2004</v>
      </c>
      <c r="I2" s="12">
        <v>2005</v>
      </c>
      <c r="J2" s="73">
        <v>2006</v>
      </c>
      <c r="K2" s="12">
        <v>2007</v>
      </c>
      <c r="L2" s="12">
        <v>2008</v>
      </c>
      <c r="M2" s="12">
        <v>2009</v>
      </c>
      <c r="N2" s="12">
        <v>2010</v>
      </c>
      <c r="O2" s="12">
        <v>2011</v>
      </c>
      <c r="P2" s="12">
        <v>2012</v>
      </c>
      <c r="Q2" s="12">
        <v>2013</v>
      </c>
      <c r="R2" s="12">
        <v>2014</v>
      </c>
      <c r="S2" s="12">
        <v>2015</v>
      </c>
    </row>
    <row r="3" spans="1:20" ht="18" customHeight="1">
      <c r="A3" s="335" t="s">
        <v>14</v>
      </c>
      <c r="B3" s="199" t="s">
        <v>404</v>
      </c>
      <c r="C3" s="200" t="s">
        <v>405</v>
      </c>
      <c r="D3" s="201">
        <v>4014</v>
      </c>
      <c r="E3" s="201">
        <v>5100</v>
      </c>
      <c r="F3" s="201">
        <v>5700</v>
      </c>
      <c r="G3" s="201">
        <v>6300</v>
      </c>
      <c r="H3" s="201">
        <v>7500</v>
      </c>
      <c r="I3" s="201">
        <v>7079.1210000000001</v>
      </c>
      <c r="J3" s="201">
        <v>9175.0609999999997</v>
      </c>
      <c r="K3" s="201">
        <v>9701.7090000000007</v>
      </c>
      <c r="L3" s="201">
        <v>8906.9740000000002</v>
      </c>
      <c r="M3" s="201">
        <v>9239.2529400000003</v>
      </c>
      <c r="N3" s="201">
        <v>8352.3438700000006</v>
      </c>
      <c r="O3" s="201">
        <v>8304.1849199999997</v>
      </c>
      <c r="P3" s="201">
        <v>8330.9958999999999</v>
      </c>
      <c r="Q3" s="201">
        <v>8601.6957100000018</v>
      </c>
      <c r="R3" s="201">
        <v>8940.993269999999</v>
      </c>
      <c r="S3" s="201">
        <v>8805</v>
      </c>
      <c r="T3" s="17" t="s">
        <v>12</v>
      </c>
    </row>
    <row r="4" spans="1:20" ht="18" customHeight="1">
      <c r="A4" s="336"/>
      <c r="B4" s="200" t="s">
        <v>406</v>
      </c>
      <c r="C4" s="200" t="s">
        <v>407</v>
      </c>
      <c r="D4" s="202">
        <v>36825000</v>
      </c>
      <c r="E4" s="202">
        <v>36469000</v>
      </c>
      <c r="F4" s="202">
        <v>44600000</v>
      </c>
      <c r="G4" s="202">
        <v>43600000</v>
      </c>
      <c r="H4" s="202">
        <v>49000000</v>
      </c>
      <c r="I4" s="202">
        <v>61200000</v>
      </c>
      <c r="J4" s="202">
        <v>69700000</v>
      </c>
      <c r="K4" s="202">
        <v>84300000</v>
      </c>
      <c r="L4" s="202">
        <v>92200000</v>
      </c>
      <c r="M4" s="202">
        <v>90448054</v>
      </c>
      <c r="N4" s="202">
        <v>85670157</v>
      </c>
      <c r="O4" s="202">
        <v>80259007</v>
      </c>
      <c r="P4" s="202">
        <v>85125159</v>
      </c>
      <c r="Q4" s="202">
        <v>84842416</v>
      </c>
      <c r="R4" s="202">
        <v>82752371</v>
      </c>
      <c r="S4" s="202">
        <v>88976519.452054799</v>
      </c>
      <c r="T4" s="17"/>
    </row>
    <row r="5" spans="1:20" ht="18" customHeight="1">
      <c r="A5" s="336"/>
      <c r="B5" s="200" t="s">
        <v>408</v>
      </c>
      <c r="C5" s="200" t="s">
        <v>407</v>
      </c>
      <c r="D5" s="202" t="s">
        <v>7</v>
      </c>
      <c r="E5" s="202" t="s">
        <v>7</v>
      </c>
      <c r="F5" s="202" t="s">
        <v>7</v>
      </c>
      <c r="G5" s="202" t="s">
        <v>7</v>
      </c>
      <c r="H5" s="202" t="s">
        <v>7</v>
      </c>
      <c r="I5" s="202" t="s">
        <v>7</v>
      </c>
      <c r="J5" s="202" t="s">
        <v>7</v>
      </c>
      <c r="K5" s="202">
        <v>28409</v>
      </c>
      <c r="L5" s="202">
        <v>26394</v>
      </c>
      <c r="M5" s="202">
        <v>25378</v>
      </c>
      <c r="N5" s="202">
        <v>26513</v>
      </c>
      <c r="O5" s="202">
        <v>21683</v>
      </c>
      <c r="P5" s="202">
        <v>34502</v>
      </c>
      <c r="Q5" s="202">
        <v>46166</v>
      </c>
      <c r="R5" s="202">
        <v>45532</v>
      </c>
      <c r="S5" s="202">
        <v>22222</v>
      </c>
      <c r="T5" s="17"/>
    </row>
    <row r="6" spans="1:20" ht="18" customHeight="1">
      <c r="A6" s="337"/>
      <c r="B6" s="203" t="s">
        <v>409</v>
      </c>
      <c r="C6" s="203" t="s">
        <v>410</v>
      </c>
      <c r="D6" s="204">
        <v>580</v>
      </c>
      <c r="E6" s="204">
        <v>530</v>
      </c>
      <c r="F6" s="204">
        <v>620</v>
      </c>
      <c r="G6" s="204">
        <v>900</v>
      </c>
      <c r="H6" s="204">
        <v>722</v>
      </c>
      <c r="I6" s="204">
        <v>650</v>
      </c>
      <c r="J6" s="204">
        <v>680</v>
      </c>
      <c r="K6" s="204">
        <v>830</v>
      </c>
      <c r="L6" s="204">
        <v>680</v>
      </c>
      <c r="M6" s="204">
        <v>690</v>
      </c>
      <c r="N6" s="204" t="s">
        <v>7</v>
      </c>
      <c r="O6" s="204" t="s">
        <v>7</v>
      </c>
      <c r="P6" s="204" t="s">
        <v>7</v>
      </c>
      <c r="Q6" s="204" t="s">
        <v>7</v>
      </c>
      <c r="R6" s="204" t="s">
        <v>7</v>
      </c>
      <c r="S6" s="204" t="s">
        <v>7</v>
      </c>
      <c r="T6" s="17"/>
    </row>
    <row r="7" spans="1:20" ht="18" customHeight="1">
      <c r="A7" s="335" t="s">
        <v>13</v>
      </c>
      <c r="B7" s="199" t="s">
        <v>411</v>
      </c>
      <c r="C7" s="199" t="s">
        <v>412</v>
      </c>
      <c r="D7" s="201">
        <v>24218</v>
      </c>
      <c r="E7" s="201">
        <v>22453</v>
      </c>
      <c r="F7" s="201">
        <v>23896</v>
      </c>
      <c r="G7" s="201">
        <v>24289</v>
      </c>
      <c r="H7" s="201">
        <v>22524</v>
      </c>
      <c r="I7" s="201">
        <v>30883</v>
      </c>
      <c r="J7" s="201">
        <v>29687</v>
      </c>
      <c r="K7" s="201">
        <v>26532</v>
      </c>
      <c r="L7" s="201">
        <v>28940</v>
      </c>
      <c r="M7" s="201">
        <v>29616</v>
      </c>
      <c r="N7" s="201">
        <v>25009.333333333332</v>
      </c>
      <c r="O7" s="201">
        <v>15675</v>
      </c>
      <c r="P7" s="201">
        <v>17942</v>
      </c>
      <c r="Q7" s="201">
        <v>22848</v>
      </c>
      <c r="R7" s="201">
        <v>14958</v>
      </c>
      <c r="S7" s="201">
        <v>16789</v>
      </c>
      <c r="T7" s="17"/>
    </row>
    <row r="8" spans="1:20" ht="18" customHeight="1">
      <c r="A8" s="336"/>
      <c r="B8" s="200" t="s">
        <v>413</v>
      </c>
      <c r="C8" s="200" t="s">
        <v>412</v>
      </c>
      <c r="D8" s="202">
        <v>20977</v>
      </c>
      <c r="E8" s="202">
        <v>19183</v>
      </c>
      <c r="F8" s="202">
        <v>21590</v>
      </c>
      <c r="G8" s="202">
        <v>27400</v>
      </c>
      <c r="H8" s="202">
        <v>21392</v>
      </c>
      <c r="I8" s="202">
        <v>28115</v>
      </c>
      <c r="J8" s="202">
        <v>26201</v>
      </c>
      <c r="K8" s="202">
        <v>22589</v>
      </c>
      <c r="L8" s="202">
        <v>23146</v>
      </c>
      <c r="M8" s="202">
        <v>24382</v>
      </c>
      <c r="N8" s="202">
        <v>22750</v>
      </c>
      <c r="O8" s="202">
        <v>16105</v>
      </c>
      <c r="P8" s="202">
        <v>17620</v>
      </c>
      <c r="Q8" s="202">
        <v>21300</v>
      </c>
      <c r="R8" s="202">
        <v>14628</v>
      </c>
      <c r="S8" s="202">
        <v>13888</v>
      </c>
      <c r="T8" s="17"/>
    </row>
    <row r="9" spans="1:20" ht="18" customHeight="1">
      <c r="A9" s="336"/>
      <c r="B9" s="200" t="s">
        <v>414</v>
      </c>
      <c r="C9" s="200" t="s">
        <v>412</v>
      </c>
      <c r="D9" s="202">
        <v>321</v>
      </c>
      <c r="E9" s="202">
        <v>323</v>
      </c>
      <c r="F9" s="202">
        <v>0</v>
      </c>
      <c r="G9" s="202">
        <v>0</v>
      </c>
      <c r="H9" s="202">
        <v>224</v>
      </c>
      <c r="I9" s="202">
        <v>0</v>
      </c>
      <c r="J9" s="202">
        <v>0</v>
      </c>
      <c r="K9" s="202">
        <v>0</v>
      </c>
      <c r="L9" s="202">
        <v>336</v>
      </c>
      <c r="M9" s="202">
        <v>0</v>
      </c>
      <c r="N9" s="202">
        <v>275.66666666667152</v>
      </c>
      <c r="O9" s="202">
        <v>149</v>
      </c>
      <c r="P9" s="202">
        <v>195</v>
      </c>
      <c r="Q9" s="202">
        <v>243</v>
      </c>
      <c r="R9" s="202">
        <v>196</v>
      </c>
      <c r="S9" s="202">
        <v>316</v>
      </c>
      <c r="T9" s="17"/>
    </row>
    <row r="10" spans="1:20" ht="18" customHeight="1">
      <c r="A10" s="336"/>
      <c r="B10" s="200" t="s">
        <v>415</v>
      </c>
      <c r="C10" s="200" t="s">
        <v>416</v>
      </c>
      <c r="D10" s="202">
        <v>45516</v>
      </c>
      <c r="E10" s="202">
        <v>41959</v>
      </c>
      <c r="F10" s="202">
        <v>45486</v>
      </c>
      <c r="G10" s="202">
        <v>51689</v>
      </c>
      <c r="H10" s="202">
        <v>44140</v>
      </c>
      <c r="I10" s="202">
        <v>58998</v>
      </c>
      <c r="J10" s="202">
        <v>55888</v>
      </c>
      <c r="K10" s="202">
        <v>49121</v>
      </c>
      <c r="L10" s="202">
        <v>52422</v>
      </c>
      <c r="M10" s="202">
        <v>53998</v>
      </c>
      <c r="N10" s="202">
        <v>48035</v>
      </c>
      <c r="O10" s="202">
        <v>31929</v>
      </c>
      <c r="P10" s="202">
        <v>35757</v>
      </c>
      <c r="Q10" s="202">
        <v>44391</v>
      </c>
      <c r="R10" s="202">
        <v>29782</v>
      </c>
      <c r="S10" s="202">
        <v>30993</v>
      </c>
      <c r="T10" s="17"/>
    </row>
    <row r="11" spans="1:20" ht="18" customHeight="1">
      <c r="A11" s="336"/>
      <c r="B11" s="200" t="s">
        <v>417</v>
      </c>
      <c r="C11" s="200" t="s">
        <v>418</v>
      </c>
      <c r="D11" s="202">
        <v>4</v>
      </c>
      <c r="E11" s="202">
        <v>2</v>
      </c>
      <c r="F11" s="202">
        <v>8</v>
      </c>
      <c r="G11" s="202">
        <v>9</v>
      </c>
      <c r="H11" s="202">
        <v>162</v>
      </c>
      <c r="I11" s="202">
        <v>3235</v>
      </c>
      <c r="J11" s="202">
        <v>3021</v>
      </c>
      <c r="K11" s="202">
        <v>2655</v>
      </c>
      <c r="L11" s="202">
        <v>3176</v>
      </c>
      <c r="M11" s="202">
        <v>1626</v>
      </c>
      <c r="N11" s="202">
        <v>1773</v>
      </c>
      <c r="O11" s="202">
        <v>1562</v>
      </c>
      <c r="P11" s="202">
        <v>1376</v>
      </c>
      <c r="Q11" s="202">
        <v>1205.9099999999999</v>
      </c>
      <c r="R11" s="202">
        <v>957.90000000000009</v>
      </c>
      <c r="S11" s="202">
        <v>753.90000000000009</v>
      </c>
      <c r="T11" s="17"/>
    </row>
    <row r="12" spans="1:20" ht="18" customHeight="1">
      <c r="A12" s="336"/>
      <c r="B12" s="200" t="s">
        <v>404</v>
      </c>
      <c r="C12" s="200" t="s">
        <v>405</v>
      </c>
      <c r="D12" s="202">
        <v>24554</v>
      </c>
      <c r="E12" s="202">
        <v>25583</v>
      </c>
      <c r="F12" s="202">
        <v>28368</v>
      </c>
      <c r="G12" s="202">
        <v>30371</v>
      </c>
      <c r="H12" s="202">
        <v>31037</v>
      </c>
      <c r="I12" s="202">
        <v>31832.231</v>
      </c>
      <c r="J12" s="202">
        <v>34292.974630000004</v>
      </c>
      <c r="K12" s="202">
        <v>33639</v>
      </c>
      <c r="L12" s="202">
        <v>32595</v>
      </c>
      <c r="M12" s="202">
        <v>17733</v>
      </c>
      <c r="N12" s="202">
        <v>22019</v>
      </c>
      <c r="O12" s="202">
        <v>22903</v>
      </c>
      <c r="P12" s="202">
        <v>20619</v>
      </c>
      <c r="Q12" s="202">
        <v>23134</v>
      </c>
      <c r="R12" s="202">
        <v>24657.994999999999</v>
      </c>
      <c r="S12" s="202">
        <v>20823.643</v>
      </c>
      <c r="T12" s="17"/>
    </row>
    <row r="13" spans="1:20" ht="18" customHeight="1">
      <c r="A13" s="336"/>
      <c r="B13" s="200" t="s">
        <v>153</v>
      </c>
      <c r="C13" s="200" t="s">
        <v>416</v>
      </c>
      <c r="D13" s="202">
        <v>946898</v>
      </c>
      <c r="E13" s="202">
        <v>930374</v>
      </c>
      <c r="F13" s="202">
        <v>953081</v>
      </c>
      <c r="G13" s="202">
        <v>822780</v>
      </c>
      <c r="H13" s="202">
        <v>910968</v>
      </c>
      <c r="I13" s="202">
        <v>984876</v>
      </c>
      <c r="J13" s="202">
        <v>962427</v>
      </c>
      <c r="K13" s="202">
        <v>828164</v>
      </c>
      <c r="L13" s="202">
        <v>909511</v>
      </c>
      <c r="M13" s="202">
        <v>737798</v>
      </c>
      <c r="N13" s="202">
        <v>988240</v>
      </c>
      <c r="O13" s="202">
        <v>788359</v>
      </c>
      <c r="P13" s="202">
        <v>1454404</v>
      </c>
      <c r="Q13" s="202">
        <v>1495653</v>
      </c>
      <c r="R13" s="202">
        <v>1711555</v>
      </c>
      <c r="S13" s="202" t="s">
        <v>419</v>
      </c>
      <c r="T13" s="17"/>
    </row>
    <row r="14" spans="1:20" ht="18" customHeight="1">
      <c r="A14" s="337"/>
      <c r="B14" s="203" t="s">
        <v>420</v>
      </c>
      <c r="C14" s="203" t="s">
        <v>416</v>
      </c>
      <c r="D14" s="204">
        <v>190489</v>
      </c>
      <c r="E14" s="204">
        <v>251234</v>
      </c>
      <c r="F14" s="204">
        <v>283400</v>
      </c>
      <c r="G14" s="204">
        <v>234520</v>
      </c>
      <c r="H14" s="204">
        <v>264695</v>
      </c>
      <c r="I14" s="204">
        <v>276218</v>
      </c>
      <c r="J14" s="204">
        <v>264974</v>
      </c>
      <c r="K14" s="204">
        <v>280903</v>
      </c>
      <c r="L14" s="204">
        <v>263566</v>
      </c>
      <c r="M14" s="204">
        <v>211975</v>
      </c>
      <c r="N14" s="204">
        <v>240898</v>
      </c>
      <c r="O14" s="204">
        <v>257941</v>
      </c>
      <c r="P14" s="204">
        <v>248629</v>
      </c>
      <c r="Q14" s="204">
        <v>227913</v>
      </c>
      <c r="R14" s="204">
        <v>268529</v>
      </c>
      <c r="S14" s="204" t="s">
        <v>421</v>
      </c>
      <c r="T14" s="17"/>
    </row>
    <row r="15" spans="1:20" ht="18" customHeight="1">
      <c r="A15" s="335" t="s">
        <v>351</v>
      </c>
      <c r="B15" s="199" t="s">
        <v>422</v>
      </c>
      <c r="C15" s="200" t="s">
        <v>405</v>
      </c>
      <c r="D15" s="201">
        <v>11366</v>
      </c>
      <c r="E15" s="201">
        <v>11843</v>
      </c>
      <c r="F15" s="201">
        <v>16176</v>
      </c>
      <c r="G15" s="201">
        <v>19141</v>
      </c>
      <c r="H15" s="201">
        <v>21660</v>
      </c>
      <c r="I15" s="201">
        <v>29447</v>
      </c>
      <c r="J15" s="201">
        <v>26034</v>
      </c>
      <c r="K15" s="201">
        <v>27223</v>
      </c>
      <c r="L15" s="201">
        <v>20146</v>
      </c>
      <c r="M15" s="201">
        <v>16871</v>
      </c>
      <c r="N15" s="201">
        <v>16051</v>
      </c>
      <c r="O15" s="201">
        <v>17601</v>
      </c>
      <c r="P15" s="201">
        <v>19154</v>
      </c>
      <c r="Q15" s="201">
        <v>16653</v>
      </c>
      <c r="R15" s="201">
        <v>14162</v>
      </c>
      <c r="S15" s="201">
        <v>14284</v>
      </c>
      <c r="T15" s="17"/>
    </row>
    <row r="16" spans="1:20" ht="18" customHeight="1">
      <c r="A16" s="336"/>
      <c r="B16" s="200" t="s">
        <v>423</v>
      </c>
      <c r="C16" s="200" t="s">
        <v>405</v>
      </c>
      <c r="D16" s="202">
        <v>4640</v>
      </c>
      <c r="E16" s="202">
        <v>6355</v>
      </c>
      <c r="F16" s="202">
        <v>6326</v>
      </c>
      <c r="G16" s="202">
        <v>7840</v>
      </c>
      <c r="H16" s="202">
        <v>7856</v>
      </c>
      <c r="I16" s="202">
        <v>5760</v>
      </c>
      <c r="J16" s="202">
        <v>2914</v>
      </c>
      <c r="K16" s="202">
        <v>1047</v>
      </c>
      <c r="L16" s="202">
        <v>807</v>
      </c>
      <c r="M16" s="202">
        <v>1008</v>
      </c>
      <c r="N16" s="202">
        <v>912</v>
      </c>
      <c r="O16" s="202">
        <v>997</v>
      </c>
      <c r="P16" s="202">
        <v>1002</v>
      </c>
      <c r="Q16" s="202">
        <v>522</v>
      </c>
      <c r="R16" s="202">
        <v>745</v>
      </c>
      <c r="S16" s="202">
        <v>1505</v>
      </c>
      <c r="T16" s="17"/>
    </row>
    <row r="17" spans="1:20" ht="18" customHeight="1">
      <c r="A17" s="336"/>
      <c r="B17" s="200" t="s">
        <v>424</v>
      </c>
      <c r="C17" s="200" t="s">
        <v>425</v>
      </c>
      <c r="D17" s="202" t="s">
        <v>38</v>
      </c>
      <c r="E17" s="202">
        <v>259</v>
      </c>
      <c r="F17" s="202">
        <v>577</v>
      </c>
      <c r="G17" s="202">
        <v>1728</v>
      </c>
      <c r="H17" s="202">
        <v>9545</v>
      </c>
      <c r="I17" s="202">
        <v>8950</v>
      </c>
      <c r="J17" s="202">
        <v>8439</v>
      </c>
      <c r="K17" s="202">
        <v>14694</v>
      </c>
      <c r="L17" s="202">
        <v>19719</v>
      </c>
      <c r="M17" s="202">
        <v>15512</v>
      </c>
      <c r="N17" s="202">
        <v>16963</v>
      </c>
      <c r="O17" s="202">
        <v>18598</v>
      </c>
      <c r="P17" s="202">
        <v>17528</v>
      </c>
      <c r="Q17" s="202">
        <v>7567</v>
      </c>
      <c r="R17" s="202">
        <v>7295</v>
      </c>
      <c r="S17" s="202">
        <v>8304</v>
      </c>
      <c r="T17" s="17"/>
    </row>
    <row r="18" spans="1:20" ht="18" customHeight="1">
      <c r="A18" s="336"/>
      <c r="B18" s="200" t="s">
        <v>426</v>
      </c>
      <c r="C18" s="200" t="s">
        <v>425</v>
      </c>
      <c r="D18" s="202" t="s">
        <v>38</v>
      </c>
      <c r="E18" s="202" t="s">
        <v>38</v>
      </c>
      <c r="F18" s="202">
        <v>157</v>
      </c>
      <c r="G18" s="202">
        <v>1728</v>
      </c>
      <c r="H18" s="202">
        <v>77</v>
      </c>
      <c r="I18" s="202">
        <v>152</v>
      </c>
      <c r="J18" s="202">
        <v>390</v>
      </c>
      <c r="K18" s="202">
        <v>393</v>
      </c>
      <c r="L18" s="202">
        <v>630</v>
      </c>
      <c r="M18" s="202">
        <v>464</v>
      </c>
      <c r="N18" s="202">
        <v>279</v>
      </c>
      <c r="O18" s="202">
        <v>383</v>
      </c>
      <c r="P18" s="202">
        <v>546</v>
      </c>
      <c r="Q18" s="202">
        <v>697</v>
      </c>
      <c r="R18" s="202">
        <v>1140</v>
      </c>
      <c r="S18" s="202">
        <v>2102</v>
      </c>
      <c r="T18" s="17"/>
    </row>
    <row r="19" spans="1:20" ht="18" customHeight="1">
      <c r="A19" s="336"/>
      <c r="B19" s="200" t="s">
        <v>427</v>
      </c>
      <c r="C19" s="200" t="s">
        <v>425</v>
      </c>
      <c r="D19" s="202" t="s">
        <v>38</v>
      </c>
      <c r="E19" s="202" t="s">
        <v>38</v>
      </c>
      <c r="F19" s="202">
        <v>158</v>
      </c>
      <c r="G19" s="202">
        <v>1728</v>
      </c>
      <c r="H19" s="202">
        <v>163</v>
      </c>
      <c r="I19" s="202">
        <v>485</v>
      </c>
      <c r="J19" s="202">
        <v>1312</v>
      </c>
      <c r="K19" s="202">
        <v>1194</v>
      </c>
      <c r="L19" s="202">
        <v>715</v>
      </c>
      <c r="M19" s="202">
        <v>352</v>
      </c>
      <c r="N19" s="202">
        <v>77</v>
      </c>
      <c r="O19" s="202">
        <v>45</v>
      </c>
      <c r="P19" s="202">
        <v>71</v>
      </c>
      <c r="Q19" s="202">
        <v>60</v>
      </c>
      <c r="R19" s="202">
        <v>16</v>
      </c>
      <c r="S19" s="202">
        <v>106.4</v>
      </c>
      <c r="T19" s="17"/>
    </row>
    <row r="20" spans="1:20" ht="18" customHeight="1">
      <c r="A20" s="336"/>
      <c r="B20" s="200" t="s">
        <v>428</v>
      </c>
      <c r="C20" s="200" t="s">
        <v>425</v>
      </c>
      <c r="D20" s="202">
        <v>30821</v>
      </c>
      <c r="E20" s="202">
        <v>37845</v>
      </c>
      <c r="F20" s="202">
        <v>27359</v>
      </c>
      <c r="G20" s="202">
        <v>16359</v>
      </c>
      <c r="H20" s="202">
        <v>19019</v>
      </c>
      <c r="I20" s="202">
        <v>28462</v>
      </c>
      <c r="J20" s="202">
        <v>97360</v>
      </c>
      <c r="K20" s="202">
        <v>96391</v>
      </c>
      <c r="L20" s="202">
        <v>335066</v>
      </c>
      <c r="M20" s="202">
        <v>309181</v>
      </c>
      <c r="N20" s="202">
        <v>497537</v>
      </c>
      <c r="O20" s="202">
        <v>499198</v>
      </c>
      <c r="P20" s="202">
        <v>619942</v>
      </c>
      <c r="Q20" s="202">
        <v>919588</v>
      </c>
      <c r="R20" s="202">
        <v>1065744</v>
      </c>
      <c r="S20" s="202">
        <v>1039007</v>
      </c>
      <c r="T20" s="17"/>
    </row>
    <row r="21" spans="1:20" ht="18" customHeight="1">
      <c r="A21" s="336"/>
      <c r="B21" s="200" t="s">
        <v>414</v>
      </c>
      <c r="C21" s="200" t="s">
        <v>425</v>
      </c>
      <c r="D21" s="202">
        <v>3738</v>
      </c>
      <c r="E21" s="202">
        <v>11637</v>
      </c>
      <c r="F21" s="202">
        <v>11865</v>
      </c>
      <c r="G21" s="202">
        <v>7929</v>
      </c>
      <c r="H21" s="202">
        <v>10247</v>
      </c>
      <c r="I21" s="202">
        <v>16242</v>
      </c>
      <c r="J21" s="202">
        <v>15384</v>
      </c>
      <c r="K21" s="202">
        <v>17886</v>
      </c>
      <c r="L21" s="202">
        <v>42461</v>
      </c>
      <c r="M21" s="202">
        <v>56258</v>
      </c>
      <c r="N21" s="202">
        <v>97693</v>
      </c>
      <c r="O21" s="202">
        <v>99475</v>
      </c>
      <c r="P21" s="202">
        <v>86433</v>
      </c>
      <c r="Q21" s="202">
        <v>76517</v>
      </c>
      <c r="R21" s="202">
        <v>76475</v>
      </c>
      <c r="S21" s="202">
        <v>83529</v>
      </c>
      <c r="T21" s="17"/>
    </row>
    <row r="22" spans="1:20" ht="18" customHeight="1">
      <c r="A22" s="336"/>
      <c r="B22" s="200" t="s">
        <v>429</v>
      </c>
      <c r="C22" s="200" t="s">
        <v>425</v>
      </c>
      <c r="D22" s="202">
        <v>214</v>
      </c>
      <c r="E22" s="202">
        <v>1014</v>
      </c>
      <c r="F22" s="202">
        <v>828</v>
      </c>
      <c r="G22" s="202">
        <v>4886</v>
      </c>
      <c r="H22" s="202">
        <v>15057</v>
      </c>
      <c r="I22" s="202">
        <v>15109</v>
      </c>
      <c r="J22" s="202">
        <v>33784</v>
      </c>
      <c r="K22" s="202">
        <v>33809</v>
      </c>
      <c r="L22" s="202">
        <v>15465</v>
      </c>
      <c r="M22" s="202">
        <v>19636</v>
      </c>
      <c r="N22" s="202">
        <v>9223</v>
      </c>
      <c r="O22" s="202">
        <v>14758</v>
      </c>
      <c r="P22" s="202">
        <v>10572</v>
      </c>
      <c r="Q22" s="202">
        <v>12114</v>
      </c>
      <c r="R22" s="202">
        <v>12737</v>
      </c>
      <c r="S22" s="202">
        <v>12602</v>
      </c>
      <c r="T22" s="17"/>
    </row>
    <row r="23" spans="1:20" ht="18" customHeight="1">
      <c r="A23" s="336"/>
      <c r="B23" s="200" t="s">
        <v>430</v>
      </c>
      <c r="C23" s="200" t="s">
        <v>418</v>
      </c>
      <c r="D23" s="202">
        <v>1451</v>
      </c>
      <c r="E23" s="202">
        <v>1512</v>
      </c>
      <c r="F23" s="202">
        <v>2154</v>
      </c>
      <c r="G23" s="202">
        <v>819</v>
      </c>
      <c r="H23" s="202">
        <v>1202</v>
      </c>
      <c r="I23" s="202">
        <v>2244</v>
      </c>
      <c r="J23" s="202">
        <v>254</v>
      </c>
      <c r="K23" s="202">
        <v>122</v>
      </c>
      <c r="L23" s="202">
        <v>150</v>
      </c>
      <c r="M23" s="202">
        <v>220</v>
      </c>
      <c r="N23" s="202">
        <v>178</v>
      </c>
      <c r="O23" s="202">
        <v>414</v>
      </c>
      <c r="P23" s="202">
        <v>4529</v>
      </c>
      <c r="Q23" s="202">
        <v>8429</v>
      </c>
      <c r="R23" s="202">
        <v>23248</v>
      </c>
      <c r="S23" s="202">
        <v>31791</v>
      </c>
      <c r="T23" s="17"/>
    </row>
    <row r="24" spans="1:20" ht="18" customHeight="1">
      <c r="A24" s="337"/>
      <c r="B24" s="200" t="s">
        <v>406</v>
      </c>
      <c r="C24" s="203" t="s">
        <v>431</v>
      </c>
      <c r="D24" s="204">
        <v>8459032</v>
      </c>
      <c r="E24" s="204">
        <v>9379819</v>
      </c>
      <c r="F24" s="204">
        <v>8425213</v>
      </c>
      <c r="G24" s="204">
        <v>9246363</v>
      </c>
      <c r="H24" s="204">
        <v>10118587</v>
      </c>
      <c r="I24" s="204">
        <v>9216249</v>
      </c>
      <c r="J24" s="204">
        <v>9008248</v>
      </c>
      <c r="K24" s="204">
        <v>8816314</v>
      </c>
      <c r="L24" s="204">
        <v>8365264</v>
      </c>
      <c r="M24" s="204">
        <v>9382311</v>
      </c>
      <c r="N24" s="204">
        <v>8628042</v>
      </c>
      <c r="O24" s="204">
        <v>8557920</v>
      </c>
      <c r="P24" s="204">
        <v>8545450</v>
      </c>
      <c r="Q24" s="204">
        <v>8351350</v>
      </c>
      <c r="R24" s="204">
        <v>8355000</v>
      </c>
      <c r="S24" s="204">
        <v>8247000</v>
      </c>
      <c r="T24" s="17"/>
    </row>
    <row r="25" spans="1:20" ht="18" customHeight="1">
      <c r="A25" s="158" t="s">
        <v>11</v>
      </c>
      <c r="B25" s="205" t="s">
        <v>404</v>
      </c>
      <c r="C25" s="205" t="s">
        <v>405</v>
      </c>
      <c r="D25" s="206">
        <v>1.5</v>
      </c>
      <c r="E25" s="206">
        <v>1.1399999999999999</v>
      </c>
      <c r="F25" s="206">
        <v>0.72099999999999997</v>
      </c>
      <c r="G25" s="206">
        <v>1.7955000000000001</v>
      </c>
      <c r="H25" s="206">
        <v>26.575520000000001</v>
      </c>
      <c r="I25" s="206">
        <v>79.741380000000007</v>
      </c>
      <c r="J25" s="206">
        <v>114.2114</v>
      </c>
      <c r="K25" s="206">
        <v>229.077</v>
      </c>
      <c r="L25" s="206">
        <v>253.05398</v>
      </c>
      <c r="M25" s="206">
        <v>91.815910000000002</v>
      </c>
      <c r="N25" s="206">
        <v>108.82724</v>
      </c>
      <c r="O25" s="206">
        <v>224.17963</v>
      </c>
      <c r="P25" s="206">
        <v>479.86401000000001</v>
      </c>
      <c r="Q25" s="206">
        <v>414.01362</v>
      </c>
      <c r="R25" s="206">
        <v>320</v>
      </c>
      <c r="S25" s="206">
        <v>285</v>
      </c>
      <c r="T25" s="17"/>
    </row>
    <row r="26" spans="1:20" ht="18" customHeight="1">
      <c r="A26" s="335" t="s">
        <v>10</v>
      </c>
      <c r="B26" s="199" t="s">
        <v>417</v>
      </c>
      <c r="C26" s="199" t="s">
        <v>432</v>
      </c>
      <c r="D26" s="201"/>
      <c r="E26" s="201"/>
      <c r="F26" s="201"/>
      <c r="G26" s="201"/>
      <c r="H26" s="201"/>
      <c r="I26" s="201">
        <v>170</v>
      </c>
      <c r="J26" s="201">
        <v>185</v>
      </c>
      <c r="K26" s="201"/>
      <c r="L26" s="201"/>
      <c r="M26" s="201"/>
      <c r="N26" s="201"/>
      <c r="O26" s="201">
        <v>1</v>
      </c>
      <c r="P26" s="201">
        <v>157</v>
      </c>
      <c r="Q26" s="201" t="s">
        <v>41</v>
      </c>
      <c r="R26" s="201" t="s">
        <v>41</v>
      </c>
      <c r="S26" s="201" t="s">
        <v>41</v>
      </c>
      <c r="T26" s="17"/>
    </row>
    <row r="27" spans="1:20" ht="18" customHeight="1">
      <c r="A27" s="336"/>
      <c r="B27" s="200" t="s">
        <v>433</v>
      </c>
      <c r="C27" s="200" t="s">
        <v>407</v>
      </c>
      <c r="D27" s="202"/>
      <c r="E27" s="202"/>
      <c r="F27" s="202"/>
      <c r="G27" s="202"/>
      <c r="H27" s="202"/>
      <c r="I27" s="202">
        <v>39</v>
      </c>
      <c r="J27" s="202">
        <v>42</v>
      </c>
      <c r="K27" s="202">
        <v>122</v>
      </c>
      <c r="L27" s="202"/>
      <c r="M27" s="202"/>
      <c r="N27" s="202"/>
      <c r="O27" s="202">
        <v>67</v>
      </c>
      <c r="P27" s="202">
        <v>135</v>
      </c>
      <c r="Q27" s="202">
        <v>184</v>
      </c>
      <c r="R27" s="202">
        <v>160</v>
      </c>
      <c r="S27" s="202">
        <v>288</v>
      </c>
      <c r="T27" s="17"/>
    </row>
    <row r="28" spans="1:20" ht="18" customHeight="1">
      <c r="A28" s="337"/>
      <c r="B28" s="203" t="s">
        <v>434</v>
      </c>
      <c r="C28" s="200" t="s">
        <v>407</v>
      </c>
      <c r="D28" s="204"/>
      <c r="E28" s="204"/>
      <c r="F28" s="204"/>
      <c r="G28" s="204"/>
      <c r="H28" s="204"/>
      <c r="I28" s="204"/>
      <c r="J28" s="204"/>
      <c r="K28" s="204"/>
      <c r="L28" s="204"/>
      <c r="M28" s="204"/>
      <c r="N28" s="204"/>
      <c r="O28" s="204">
        <v>490</v>
      </c>
      <c r="P28" s="204">
        <v>530</v>
      </c>
      <c r="Q28" s="204">
        <v>439</v>
      </c>
      <c r="R28" s="204">
        <v>261</v>
      </c>
      <c r="S28" s="204">
        <v>164</v>
      </c>
      <c r="T28" s="17"/>
    </row>
    <row r="29" spans="1:20" ht="18" customHeight="1">
      <c r="A29" s="335" t="s">
        <v>9</v>
      </c>
      <c r="B29" s="199" t="s">
        <v>153</v>
      </c>
      <c r="C29" s="199" t="s">
        <v>416</v>
      </c>
      <c r="D29" s="201">
        <v>34250</v>
      </c>
      <c r="E29" s="201">
        <v>34410</v>
      </c>
      <c r="F29" s="201">
        <v>43372</v>
      </c>
      <c r="G29" s="201">
        <v>47037</v>
      </c>
      <c r="H29" s="201">
        <v>40891</v>
      </c>
      <c r="I29" s="201">
        <v>51870</v>
      </c>
      <c r="J29" s="201">
        <v>60408</v>
      </c>
      <c r="K29" s="201">
        <v>58550</v>
      </c>
      <c r="L29" s="201">
        <v>60000</v>
      </c>
      <c r="M29" s="201">
        <v>60000</v>
      </c>
      <c r="N29" s="201"/>
      <c r="O29" s="201"/>
      <c r="P29" s="201">
        <v>70552.070000000007</v>
      </c>
      <c r="Q29" s="201">
        <v>67024</v>
      </c>
      <c r="R29" s="201">
        <v>63673</v>
      </c>
      <c r="S29" s="201">
        <v>60674</v>
      </c>
      <c r="T29" s="17"/>
    </row>
    <row r="30" spans="1:20" ht="18" customHeight="1">
      <c r="A30" s="336"/>
      <c r="B30" s="200" t="s">
        <v>435</v>
      </c>
      <c r="C30" s="200" t="s">
        <v>416</v>
      </c>
      <c r="D30" s="202">
        <v>112.5</v>
      </c>
      <c r="E30" s="202">
        <v>111.6</v>
      </c>
      <c r="F30" s="202">
        <v>109.3</v>
      </c>
      <c r="G30" s="202">
        <v>161</v>
      </c>
      <c r="H30" s="202">
        <v>119.5</v>
      </c>
      <c r="I30" s="202">
        <v>166</v>
      </c>
      <c r="J30" s="202">
        <v>187.6</v>
      </c>
      <c r="K30" s="202">
        <v>185</v>
      </c>
      <c r="L30" s="202">
        <v>237.1</v>
      </c>
      <c r="M30" s="202">
        <v>232</v>
      </c>
      <c r="N30" s="202">
        <v>187.5</v>
      </c>
      <c r="O30" s="202">
        <v>203.2</v>
      </c>
      <c r="P30" s="202">
        <v>171.89199999999997</v>
      </c>
      <c r="Q30" s="202">
        <v>134.69999999999999</v>
      </c>
      <c r="R30" s="202">
        <v>170.79999999999995</v>
      </c>
      <c r="S30" s="202">
        <v>154.80000000000001</v>
      </c>
      <c r="T30" s="17"/>
    </row>
    <row r="31" spans="1:20" ht="18" customHeight="1">
      <c r="A31" s="336"/>
      <c r="B31" s="200" t="s">
        <v>436</v>
      </c>
      <c r="C31" s="200" t="s">
        <v>416</v>
      </c>
      <c r="D31" s="202"/>
      <c r="E31" s="202"/>
      <c r="F31" s="202"/>
      <c r="G31" s="202"/>
      <c r="H31" s="202"/>
      <c r="I31" s="202"/>
      <c r="J31" s="202"/>
      <c r="K31" s="202"/>
      <c r="L31" s="202"/>
      <c r="M31" s="202"/>
      <c r="N31" s="202"/>
      <c r="O31" s="202"/>
      <c r="P31" s="202">
        <v>22388.82</v>
      </c>
      <c r="Q31" s="202">
        <v>21269</v>
      </c>
      <c r="R31" s="202">
        <v>20206</v>
      </c>
      <c r="S31" s="202">
        <v>27206</v>
      </c>
      <c r="T31" s="17"/>
    </row>
    <row r="32" spans="1:20" ht="18" customHeight="1">
      <c r="A32" s="336"/>
      <c r="B32" s="200" t="s">
        <v>437</v>
      </c>
      <c r="C32" s="200" t="s">
        <v>416</v>
      </c>
      <c r="D32" s="202"/>
      <c r="E32" s="202"/>
      <c r="F32" s="202"/>
      <c r="G32" s="202"/>
      <c r="H32" s="202"/>
      <c r="I32" s="202"/>
      <c r="J32" s="202"/>
      <c r="K32" s="202"/>
      <c r="L32" s="202"/>
      <c r="M32" s="202"/>
      <c r="N32" s="202"/>
      <c r="O32" s="202"/>
      <c r="P32" s="202">
        <v>122.4</v>
      </c>
      <c r="Q32" s="202">
        <v>116.3</v>
      </c>
      <c r="R32" s="202">
        <v>110</v>
      </c>
      <c r="S32" s="202">
        <v>210</v>
      </c>
      <c r="T32" s="17"/>
    </row>
    <row r="33" spans="1:20" ht="18" customHeight="1">
      <c r="A33" s="336"/>
      <c r="B33" s="200" t="s">
        <v>438</v>
      </c>
      <c r="C33" s="200" t="s">
        <v>416</v>
      </c>
      <c r="D33" s="202"/>
      <c r="E33" s="202"/>
      <c r="F33" s="202"/>
      <c r="G33" s="202"/>
      <c r="H33" s="202"/>
      <c r="I33" s="202"/>
      <c r="J33" s="202"/>
      <c r="K33" s="202"/>
      <c r="L33" s="202"/>
      <c r="M33" s="202"/>
      <c r="N33" s="202"/>
      <c r="O33" s="202"/>
      <c r="P33" s="202">
        <v>1150324.5</v>
      </c>
      <c r="Q33" s="202">
        <v>1092808.3</v>
      </c>
      <c r="R33" s="202">
        <v>1038168</v>
      </c>
      <c r="S33" s="202">
        <v>1111478</v>
      </c>
      <c r="T33" s="17"/>
    </row>
    <row r="34" spans="1:20" ht="18" customHeight="1">
      <c r="A34" s="336"/>
      <c r="B34" s="200" t="s">
        <v>35</v>
      </c>
      <c r="C34" s="200" t="s">
        <v>416</v>
      </c>
      <c r="D34" s="202"/>
      <c r="E34" s="202"/>
      <c r="F34" s="202"/>
      <c r="G34" s="202"/>
      <c r="H34" s="202"/>
      <c r="I34" s="202"/>
      <c r="J34" s="202"/>
      <c r="K34" s="202"/>
      <c r="L34" s="202"/>
      <c r="M34" s="202"/>
      <c r="N34" s="202"/>
      <c r="O34" s="202"/>
      <c r="P34" s="202">
        <v>12403.39</v>
      </c>
      <c r="Q34" s="202">
        <v>11783</v>
      </c>
      <c r="R34" s="202">
        <v>11194</v>
      </c>
      <c r="S34" s="202">
        <v>12184</v>
      </c>
      <c r="T34" s="17"/>
    </row>
    <row r="35" spans="1:20" ht="18" customHeight="1">
      <c r="A35" s="337"/>
      <c r="B35" s="203" t="s">
        <v>439</v>
      </c>
      <c r="C35" s="203" t="s">
        <v>416</v>
      </c>
      <c r="D35" s="204"/>
      <c r="E35" s="204"/>
      <c r="F35" s="204"/>
      <c r="G35" s="204"/>
      <c r="H35" s="204"/>
      <c r="I35" s="204"/>
      <c r="J35" s="204"/>
      <c r="K35" s="204"/>
      <c r="L35" s="204"/>
      <c r="M35" s="204"/>
      <c r="N35" s="204"/>
      <c r="O35" s="204"/>
      <c r="P35" s="204">
        <v>1180</v>
      </c>
      <c r="Q35" s="204">
        <v>1347</v>
      </c>
      <c r="R35" s="202">
        <v>1065</v>
      </c>
      <c r="S35" s="202" t="s">
        <v>41</v>
      </c>
      <c r="T35" s="17"/>
    </row>
    <row r="36" spans="1:20" ht="18" customHeight="1">
      <c r="A36" s="335" t="s">
        <v>6</v>
      </c>
      <c r="B36" s="199" t="s">
        <v>440</v>
      </c>
      <c r="C36" s="199" t="s">
        <v>407</v>
      </c>
      <c r="D36" s="201">
        <v>8130</v>
      </c>
      <c r="E36" s="201">
        <v>8597</v>
      </c>
      <c r="F36" s="201">
        <v>9119</v>
      </c>
      <c r="G36" s="201">
        <v>11793</v>
      </c>
      <c r="H36" s="201">
        <v>6723</v>
      </c>
      <c r="I36" s="201">
        <v>9518</v>
      </c>
      <c r="J36" s="201">
        <v>11069</v>
      </c>
      <c r="K36" s="201">
        <v>8650</v>
      </c>
      <c r="L36" s="201">
        <v>5443</v>
      </c>
      <c r="M36" s="201">
        <v>3612</v>
      </c>
      <c r="N36" s="201">
        <v>8556</v>
      </c>
      <c r="O36" s="201">
        <v>10352</v>
      </c>
      <c r="P36" s="201">
        <v>8632.7000000000007</v>
      </c>
      <c r="Q36" s="201">
        <v>6190</v>
      </c>
      <c r="R36" s="201">
        <v>3324.5</v>
      </c>
      <c r="S36" s="201">
        <v>4984.8960000000006</v>
      </c>
      <c r="T36" s="17"/>
    </row>
    <row r="37" spans="1:20" ht="18" customHeight="1">
      <c r="A37" s="336"/>
      <c r="B37" s="200" t="s">
        <v>441</v>
      </c>
      <c r="C37" s="200" t="s">
        <v>407</v>
      </c>
      <c r="D37" s="202">
        <v>53800</v>
      </c>
      <c r="E37" s="202">
        <v>266000</v>
      </c>
      <c r="F37" s="202">
        <v>273200</v>
      </c>
      <c r="G37" s="202">
        <v>407400</v>
      </c>
      <c r="H37" s="202">
        <v>547100</v>
      </c>
      <c r="I37" s="202">
        <v>553700</v>
      </c>
      <c r="J37" s="202">
        <v>564000</v>
      </c>
      <c r="K37" s="202">
        <v>559900</v>
      </c>
      <c r="L37" s="202">
        <v>536000</v>
      </c>
      <c r="M37" s="202">
        <v>544700</v>
      </c>
      <c r="N37" s="202">
        <v>583950</v>
      </c>
      <c r="O37" s="202">
        <v>560736</v>
      </c>
      <c r="P37" s="202">
        <v>575751.28831470001</v>
      </c>
      <c r="Q37" s="202">
        <v>559542</v>
      </c>
      <c r="R37" s="202">
        <v>564815</v>
      </c>
      <c r="S37" s="202">
        <v>559381</v>
      </c>
      <c r="T37" s="17"/>
    </row>
    <row r="38" spans="1:20" ht="18" customHeight="1">
      <c r="A38" s="336"/>
      <c r="B38" s="200" t="s">
        <v>153</v>
      </c>
      <c r="C38" s="200" t="s">
        <v>442</v>
      </c>
      <c r="D38" s="202">
        <v>16.114999999999998</v>
      </c>
      <c r="E38" s="202">
        <v>27.6</v>
      </c>
      <c r="F38" s="202">
        <v>43.512</v>
      </c>
      <c r="G38" s="202">
        <v>36.741999999999997</v>
      </c>
      <c r="H38" s="202">
        <v>16.524999999999999</v>
      </c>
      <c r="I38" s="202">
        <v>3.4169999999999998</v>
      </c>
      <c r="J38" s="202">
        <v>40.953000000000003</v>
      </c>
      <c r="K38" s="202">
        <v>23.602</v>
      </c>
      <c r="L38" s="202">
        <v>37.700000000000003</v>
      </c>
      <c r="M38" s="202">
        <v>25.9</v>
      </c>
      <c r="N38" s="202">
        <v>38.299999999999997</v>
      </c>
      <c r="O38" s="202">
        <v>658.42521899999997</v>
      </c>
      <c r="P38" s="202">
        <v>4582.7708490000005</v>
      </c>
      <c r="Q38" s="202">
        <v>4710.3687900000004</v>
      </c>
      <c r="R38" s="202">
        <v>5699.0400099999997</v>
      </c>
      <c r="S38" s="202">
        <v>5933.9469954704655</v>
      </c>
      <c r="T38" s="17"/>
    </row>
    <row r="39" spans="1:20" ht="18" customHeight="1">
      <c r="A39" s="337"/>
      <c r="B39" s="203" t="s">
        <v>409</v>
      </c>
      <c r="C39" s="203" t="s">
        <v>443</v>
      </c>
      <c r="D39" s="204"/>
      <c r="E39" s="204"/>
      <c r="F39" s="204"/>
      <c r="G39" s="204"/>
      <c r="H39" s="204"/>
      <c r="I39" s="204">
        <v>88.9</v>
      </c>
      <c r="J39" s="204">
        <v>102.2</v>
      </c>
      <c r="K39" s="204">
        <v>104.5</v>
      </c>
      <c r="L39" s="204">
        <v>116.6</v>
      </c>
      <c r="M39" s="204">
        <v>107.6</v>
      </c>
      <c r="N39" s="204">
        <v>124.8</v>
      </c>
      <c r="O39" s="204">
        <v>131.6</v>
      </c>
      <c r="P39" s="204">
        <v>146.79320000000001</v>
      </c>
      <c r="Q39" s="204">
        <v>163.7396</v>
      </c>
      <c r="R39" s="204">
        <v>161.55179999999999</v>
      </c>
      <c r="S39" s="204">
        <v>190.31411036</v>
      </c>
      <c r="T39" s="17"/>
    </row>
    <row r="40" spans="1:20" ht="18" customHeight="1">
      <c r="A40" s="335" t="s">
        <v>18</v>
      </c>
      <c r="B40" s="199" t="s">
        <v>444</v>
      </c>
      <c r="C40" s="199" t="s">
        <v>445</v>
      </c>
      <c r="D40" s="201">
        <v>3528.8</v>
      </c>
      <c r="E40" s="201">
        <v>2909.91</v>
      </c>
      <c r="F40" s="201">
        <v>3033.48</v>
      </c>
      <c r="G40" s="201">
        <v>2646.77</v>
      </c>
      <c r="H40" s="201">
        <v>3946</v>
      </c>
      <c r="I40" s="201">
        <v>4060.88</v>
      </c>
      <c r="J40" s="201">
        <v>3666</v>
      </c>
      <c r="K40" s="201">
        <v>3922.8999999999996</v>
      </c>
      <c r="L40" s="201">
        <v>6157.21</v>
      </c>
      <c r="M40" s="201">
        <v>5521.3600000000006</v>
      </c>
      <c r="N40" s="201">
        <v>5807.52</v>
      </c>
      <c r="O40" s="201">
        <v>4359.16</v>
      </c>
      <c r="P40" s="201">
        <v>5540.85</v>
      </c>
      <c r="Q40" s="201">
        <v>5157.4999999999991</v>
      </c>
      <c r="R40" s="201" t="s">
        <v>7</v>
      </c>
      <c r="S40" s="201" t="s">
        <v>7</v>
      </c>
      <c r="T40" s="17"/>
    </row>
    <row r="41" spans="1:20" ht="18" customHeight="1">
      <c r="A41" s="336"/>
      <c r="B41" s="200" t="s">
        <v>413</v>
      </c>
      <c r="C41" s="200" t="s">
        <v>446</v>
      </c>
      <c r="D41" s="202" t="s">
        <v>447</v>
      </c>
      <c r="E41" s="202" t="s">
        <v>448</v>
      </c>
      <c r="F41" s="202" t="s">
        <v>449</v>
      </c>
      <c r="G41" s="202" t="s">
        <v>450</v>
      </c>
      <c r="H41" s="202" t="s">
        <v>451</v>
      </c>
      <c r="I41" s="202" t="s">
        <v>452</v>
      </c>
      <c r="J41" s="202">
        <v>4162</v>
      </c>
      <c r="K41" s="202">
        <v>5638</v>
      </c>
      <c r="L41" s="202">
        <v>7471</v>
      </c>
      <c r="M41" s="202">
        <v>0</v>
      </c>
      <c r="N41" s="202" t="s">
        <v>453</v>
      </c>
      <c r="O41" s="202" t="s">
        <v>453</v>
      </c>
      <c r="P41" s="202">
        <v>4886.4919999999993</v>
      </c>
      <c r="Q41" s="202">
        <v>5145.3950000000004</v>
      </c>
      <c r="R41" s="202" t="s">
        <v>7</v>
      </c>
      <c r="S41" s="202" t="s">
        <v>7</v>
      </c>
      <c r="T41" s="17"/>
    </row>
    <row r="42" spans="1:20" ht="18" customHeight="1">
      <c r="A42" s="336"/>
      <c r="B42" s="200" t="s">
        <v>429</v>
      </c>
      <c r="C42" s="200" t="s">
        <v>454</v>
      </c>
      <c r="D42" s="202">
        <v>75747</v>
      </c>
      <c r="E42" s="202">
        <v>70905</v>
      </c>
      <c r="F42" s="202">
        <v>76318</v>
      </c>
      <c r="G42" s="202">
        <v>107175</v>
      </c>
      <c r="H42" s="202">
        <v>110178</v>
      </c>
      <c r="I42" s="202">
        <v>158286</v>
      </c>
      <c r="J42" s="202">
        <v>112225</v>
      </c>
      <c r="K42" s="202">
        <v>141109</v>
      </c>
      <c r="L42" s="202">
        <v>120542.675</v>
      </c>
      <c r="M42" s="202">
        <v>96895</v>
      </c>
      <c r="N42" s="202">
        <v>93829</v>
      </c>
      <c r="O42" s="202">
        <v>89488</v>
      </c>
      <c r="P42" s="202">
        <v>144563.83600000001</v>
      </c>
      <c r="Q42" s="202">
        <v>173889.20500000002</v>
      </c>
      <c r="R42" s="202" t="s">
        <v>7</v>
      </c>
      <c r="S42" s="202" t="s">
        <v>7</v>
      </c>
      <c r="T42" s="17"/>
    </row>
    <row r="43" spans="1:20" ht="18" customHeight="1">
      <c r="A43" s="336"/>
      <c r="B43" s="200" t="s">
        <v>417</v>
      </c>
      <c r="C43" s="200" t="s">
        <v>455</v>
      </c>
      <c r="D43" s="202">
        <v>2400</v>
      </c>
      <c r="E43" s="202">
        <v>2695</v>
      </c>
      <c r="F43" s="202">
        <v>2653</v>
      </c>
      <c r="G43" s="202">
        <v>2508</v>
      </c>
      <c r="H43" s="202">
        <v>2205</v>
      </c>
      <c r="I43" s="202">
        <v>2649.4</v>
      </c>
      <c r="J43" s="202">
        <v>2790</v>
      </c>
      <c r="K43" s="202">
        <v>3167.2020000000002</v>
      </c>
      <c r="L43" s="202">
        <v>3338.1040000000003</v>
      </c>
      <c r="M43" s="202">
        <v>2057.2269999999999</v>
      </c>
      <c r="N43" s="202">
        <v>2190.0390000000002</v>
      </c>
      <c r="O43" s="202">
        <v>2111.683</v>
      </c>
      <c r="P43" s="202">
        <v>2289</v>
      </c>
      <c r="Q43" s="202">
        <v>1968</v>
      </c>
      <c r="R43" s="202" t="s">
        <v>7</v>
      </c>
      <c r="S43" s="202" t="s">
        <v>7</v>
      </c>
      <c r="T43" s="17"/>
    </row>
    <row r="44" spans="1:20" ht="18" customHeight="1">
      <c r="A44" s="336"/>
      <c r="B44" s="200" t="s">
        <v>404</v>
      </c>
      <c r="C44" s="200" t="s">
        <v>456</v>
      </c>
      <c r="D44" s="202">
        <v>1528404</v>
      </c>
      <c r="E44" s="202">
        <v>1486036.22</v>
      </c>
      <c r="F44" s="202">
        <v>1516588.02</v>
      </c>
      <c r="G44" s="202">
        <v>1471044</v>
      </c>
      <c r="H44" s="202">
        <v>2042692.03</v>
      </c>
      <c r="I44" s="202" t="s">
        <v>457</v>
      </c>
      <c r="J44" s="202">
        <v>2356284.7699999996</v>
      </c>
      <c r="K44" s="202">
        <v>2348909.4500000002</v>
      </c>
      <c r="L44" s="202">
        <v>2224896.7399999998</v>
      </c>
      <c r="M44" s="202">
        <v>939916.25</v>
      </c>
      <c r="N44" s="202">
        <v>1475609.75</v>
      </c>
      <c r="O44" s="202">
        <v>1344932.26</v>
      </c>
      <c r="P44" s="202">
        <v>1665683.9100000001</v>
      </c>
      <c r="Q44" s="202">
        <v>1776290.46</v>
      </c>
      <c r="R44" s="202" t="s">
        <v>7</v>
      </c>
      <c r="S44" s="202" t="s">
        <v>7</v>
      </c>
      <c r="T44" s="17"/>
    </row>
    <row r="45" spans="1:20" ht="18" customHeight="1">
      <c r="A45" s="336"/>
      <c r="B45" s="200" t="s">
        <v>458</v>
      </c>
      <c r="C45" s="200" t="s">
        <v>459</v>
      </c>
      <c r="D45" s="202"/>
      <c r="E45" s="202"/>
      <c r="F45" s="202"/>
      <c r="G45" s="202"/>
      <c r="H45" s="202"/>
      <c r="I45" s="202"/>
      <c r="J45" s="202">
        <v>13647.619999999999</v>
      </c>
      <c r="K45" s="202">
        <v>47620</v>
      </c>
      <c r="L45" s="202">
        <v>86874.3</v>
      </c>
      <c r="M45" s="202">
        <v>51470.729999999996</v>
      </c>
      <c r="N45" s="202">
        <v>126448.15</v>
      </c>
      <c r="O45" s="202">
        <v>41876</v>
      </c>
      <c r="P45" s="202">
        <v>188862.93</v>
      </c>
      <c r="Q45" s="202">
        <v>133473.15000000002</v>
      </c>
      <c r="R45" s="202" t="s">
        <v>7</v>
      </c>
      <c r="S45" s="202" t="s">
        <v>7</v>
      </c>
      <c r="T45" s="17"/>
    </row>
    <row r="46" spans="1:20" ht="18" customHeight="1">
      <c r="A46" s="337"/>
      <c r="B46" s="203" t="s">
        <v>460</v>
      </c>
      <c r="C46" s="203" t="s">
        <v>461</v>
      </c>
      <c r="D46" s="204"/>
      <c r="E46" s="204"/>
      <c r="F46" s="204"/>
      <c r="G46" s="204"/>
      <c r="H46" s="204"/>
      <c r="I46" s="204"/>
      <c r="J46" s="204">
        <v>14785</v>
      </c>
      <c r="K46" s="204">
        <v>21759</v>
      </c>
      <c r="L46" s="204">
        <v>26722</v>
      </c>
      <c r="M46" s="204">
        <v>20262</v>
      </c>
      <c r="N46" s="204">
        <v>18365</v>
      </c>
      <c r="O46" s="204">
        <v>15514</v>
      </c>
      <c r="P46" s="204">
        <v>17557</v>
      </c>
      <c r="Q46" s="204">
        <v>21409</v>
      </c>
      <c r="R46" s="204" t="s">
        <v>7</v>
      </c>
      <c r="S46" s="204" t="s">
        <v>7</v>
      </c>
      <c r="T46" s="17"/>
    </row>
    <row r="47" spans="1:20" ht="18" customHeight="1">
      <c r="A47" s="335" t="s">
        <v>3</v>
      </c>
      <c r="B47" s="199" t="s">
        <v>404</v>
      </c>
      <c r="C47" s="200" t="s">
        <v>405</v>
      </c>
      <c r="D47" s="201">
        <v>10780.235000000001</v>
      </c>
      <c r="E47" s="201">
        <v>11238.411</v>
      </c>
      <c r="F47" s="201">
        <v>10905.888999999999</v>
      </c>
      <c r="G47" s="201">
        <v>12647.700999999999</v>
      </c>
      <c r="H47" s="201">
        <v>14295</v>
      </c>
      <c r="I47" s="201">
        <v>15776.428</v>
      </c>
      <c r="J47" s="201">
        <v>15153.540999999999</v>
      </c>
      <c r="K47" s="201">
        <v>15250.215</v>
      </c>
      <c r="L47" s="201">
        <v>12894.874</v>
      </c>
      <c r="M47" s="201">
        <v>6112.8339999999998</v>
      </c>
      <c r="N47" s="201">
        <v>8870.9670000000006</v>
      </c>
      <c r="O47" s="201">
        <v>7117.8869999999997</v>
      </c>
      <c r="P47" s="201">
        <v>7245.4030000000002</v>
      </c>
      <c r="Q47" s="201">
        <v>8143</v>
      </c>
      <c r="R47" s="201">
        <v>8061</v>
      </c>
      <c r="S47" s="201">
        <v>8233</v>
      </c>
      <c r="T47" s="17"/>
    </row>
    <row r="48" spans="1:20" ht="18" customHeight="1">
      <c r="A48" s="336"/>
      <c r="B48" s="200" t="s">
        <v>417</v>
      </c>
      <c r="C48" s="200" t="s">
        <v>462</v>
      </c>
      <c r="D48" s="202">
        <v>430.81599999999997</v>
      </c>
      <c r="E48" s="202">
        <v>395.017</v>
      </c>
      <c r="F48" s="202">
        <v>398.52300000000002</v>
      </c>
      <c r="G48" s="202">
        <v>373.238</v>
      </c>
      <c r="H48" s="202">
        <v>337.22</v>
      </c>
      <c r="I48" s="202">
        <v>294.67099999999999</v>
      </c>
      <c r="J48" s="202">
        <v>272.101</v>
      </c>
      <c r="K48" s="202">
        <v>252.59800000000001</v>
      </c>
      <c r="L48" s="202">
        <v>212.571</v>
      </c>
      <c r="M48" s="202">
        <v>197.62799999999999</v>
      </c>
      <c r="N48" s="202">
        <v>188.702</v>
      </c>
      <c r="O48" s="202">
        <v>180.29300000000001</v>
      </c>
      <c r="P48" s="202">
        <v>154.178</v>
      </c>
      <c r="Q48" s="202">
        <v>159</v>
      </c>
      <c r="R48" s="202">
        <v>152</v>
      </c>
      <c r="S48" s="202">
        <v>145</v>
      </c>
      <c r="T48" s="17"/>
    </row>
    <row r="49" spans="1:20" ht="18" customHeight="1">
      <c r="A49" s="336"/>
      <c r="B49" s="200" t="s">
        <v>463</v>
      </c>
      <c r="C49" s="200" t="s">
        <v>462</v>
      </c>
      <c r="D49" s="202">
        <v>206.77</v>
      </c>
      <c r="E49" s="202">
        <v>229.54599999999999</v>
      </c>
      <c r="F49" s="202">
        <v>236.64099999999999</v>
      </c>
      <c r="G49" s="202">
        <v>265.40199999999999</v>
      </c>
      <c r="H49" s="202">
        <v>276.39999999999998</v>
      </c>
      <c r="I49" s="202">
        <v>302.97899999999998</v>
      </c>
      <c r="J49" s="202">
        <v>309.34800000000001</v>
      </c>
      <c r="K49" s="202">
        <v>304.03100000000001</v>
      </c>
      <c r="L49" s="202">
        <v>275.767</v>
      </c>
      <c r="M49" s="202">
        <v>271.39299999999997</v>
      </c>
      <c r="N49" s="202">
        <v>287.30399999999997</v>
      </c>
      <c r="O49" s="202">
        <v>288.851</v>
      </c>
      <c r="P49" s="202">
        <v>254.33799999999999</v>
      </c>
      <c r="Q49" s="202">
        <v>264</v>
      </c>
      <c r="R49" s="202">
        <v>188</v>
      </c>
      <c r="S49" s="202">
        <v>276</v>
      </c>
      <c r="T49" s="17"/>
    </row>
    <row r="50" spans="1:20" ht="18" customHeight="1">
      <c r="A50" s="336"/>
      <c r="B50" s="200" t="s">
        <v>464</v>
      </c>
      <c r="C50" s="200" t="s">
        <v>462</v>
      </c>
      <c r="D50" s="202">
        <v>144.49799999999999</v>
      </c>
      <c r="E50" s="202">
        <v>109.73399999999999</v>
      </c>
      <c r="F50" s="202">
        <v>113.142</v>
      </c>
      <c r="G50" s="202">
        <v>87.456999999999994</v>
      </c>
      <c r="H50" s="202">
        <v>70.91</v>
      </c>
      <c r="I50" s="202">
        <v>87.873999999999995</v>
      </c>
      <c r="J50" s="202">
        <v>86.926000000000002</v>
      </c>
      <c r="K50" s="202">
        <v>69.819000000000003</v>
      </c>
      <c r="L50" s="202">
        <v>75.198999999999998</v>
      </c>
      <c r="M50" s="202">
        <v>77.78</v>
      </c>
      <c r="N50" s="202">
        <v>79.314999999999998</v>
      </c>
      <c r="O50" s="202">
        <v>73.180000000000007</v>
      </c>
      <c r="P50" s="202">
        <v>67.304000000000002</v>
      </c>
      <c r="Q50" s="202">
        <v>69</v>
      </c>
      <c r="R50" s="202">
        <v>37</v>
      </c>
      <c r="S50" s="202">
        <v>52</v>
      </c>
      <c r="T50" s="17"/>
    </row>
    <row r="51" spans="1:20" ht="18" customHeight="1">
      <c r="A51" s="336"/>
      <c r="B51" s="200" t="s">
        <v>465</v>
      </c>
      <c r="C51" s="200" t="s">
        <v>466</v>
      </c>
      <c r="D51" s="202">
        <v>6662.2120000000004</v>
      </c>
      <c r="E51" s="202">
        <v>5502.01</v>
      </c>
      <c r="F51" s="202">
        <v>6435.7460000000001</v>
      </c>
      <c r="G51" s="202">
        <v>7405.3909999999996</v>
      </c>
      <c r="H51" s="202">
        <v>7676.8</v>
      </c>
      <c r="I51" s="202">
        <v>7552.2370000000001</v>
      </c>
      <c r="J51" s="202">
        <v>7425.86</v>
      </c>
      <c r="K51" s="202">
        <v>9664.6560000000009</v>
      </c>
      <c r="L51" s="202">
        <v>9682.64</v>
      </c>
      <c r="M51" s="202">
        <v>7560.9380000000001</v>
      </c>
      <c r="N51" s="202">
        <v>10871.094999999999</v>
      </c>
      <c r="O51" s="202">
        <v>11865.38</v>
      </c>
      <c r="P51" s="202">
        <v>11310.223</v>
      </c>
      <c r="Q51" s="202">
        <v>13644</v>
      </c>
      <c r="R51" s="202">
        <v>14037</v>
      </c>
      <c r="S51" s="202">
        <v>15656</v>
      </c>
      <c r="T51" s="17"/>
    </row>
    <row r="52" spans="1:20" ht="18" customHeight="1">
      <c r="A52" s="336"/>
      <c r="B52" s="200" t="s">
        <v>414</v>
      </c>
      <c r="C52" s="200" t="s">
        <v>462</v>
      </c>
      <c r="D52" s="202">
        <v>397.08800000000002</v>
      </c>
      <c r="E52" s="202">
        <v>373.25900000000001</v>
      </c>
      <c r="F52" s="202">
        <v>352</v>
      </c>
      <c r="G52" s="202">
        <v>271.38200000000001</v>
      </c>
      <c r="H52" s="202">
        <v>308.93</v>
      </c>
      <c r="I52" s="202">
        <v>267.96199999999999</v>
      </c>
      <c r="J52" s="202">
        <v>266.875</v>
      </c>
      <c r="K52" s="202">
        <v>293.47800000000001</v>
      </c>
      <c r="L52" s="202">
        <v>244.40700000000001</v>
      </c>
      <c r="M52" s="202">
        <v>237.81200000000001</v>
      </c>
      <c r="N52" s="202">
        <v>840.28499999999997</v>
      </c>
      <c r="O52" s="202">
        <v>862.19799999999998</v>
      </c>
      <c r="P52" s="202">
        <v>1102.4380000000001</v>
      </c>
      <c r="Q52" s="202">
        <v>1294</v>
      </c>
      <c r="R52" s="202">
        <v>1332</v>
      </c>
      <c r="S52" s="202">
        <v>1362</v>
      </c>
      <c r="T52" s="17"/>
    </row>
    <row r="53" spans="1:20" ht="18" customHeight="1">
      <c r="A53" s="336"/>
      <c r="B53" s="200" t="s">
        <v>413</v>
      </c>
      <c r="C53" s="200" t="s">
        <v>466</v>
      </c>
      <c r="D53" s="202">
        <v>137.09200000000001</v>
      </c>
      <c r="E53" s="202">
        <v>141.86500000000001</v>
      </c>
      <c r="F53" s="202">
        <v>129.452</v>
      </c>
      <c r="G53" s="202">
        <v>120.92</v>
      </c>
      <c r="H53" s="202">
        <v>102.57</v>
      </c>
      <c r="I53" s="202">
        <v>103.85599999999999</v>
      </c>
      <c r="J53" s="202">
        <v>109.59</v>
      </c>
      <c r="K53" s="202">
        <v>117.066</v>
      </c>
      <c r="L53" s="202">
        <v>97.185000000000002</v>
      </c>
      <c r="M53" s="202">
        <v>92.852000000000004</v>
      </c>
      <c r="N53" s="202">
        <v>83.64</v>
      </c>
      <c r="O53" s="202">
        <v>89.298000000000002</v>
      </c>
      <c r="P53" s="202">
        <v>69.858999999999995</v>
      </c>
      <c r="Q53" s="202">
        <v>81</v>
      </c>
      <c r="R53" s="202">
        <v>79</v>
      </c>
      <c r="S53" s="202">
        <v>77</v>
      </c>
      <c r="T53" s="17"/>
    </row>
    <row r="54" spans="1:20" ht="18" customHeight="1">
      <c r="A54" s="336"/>
      <c r="B54" s="200" t="s">
        <v>467</v>
      </c>
      <c r="C54" s="200" t="s">
        <v>466</v>
      </c>
      <c r="D54" s="202">
        <v>33707.364000000001</v>
      </c>
      <c r="E54" s="202">
        <v>34757.159</v>
      </c>
      <c r="F54" s="202">
        <v>36484.014999999999</v>
      </c>
      <c r="G54" s="202">
        <v>38085.855000000003</v>
      </c>
      <c r="H54" s="202">
        <v>39322.050000000003</v>
      </c>
      <c r="I54" s="202">
        <v>39542.072</v>
      </c>
      <c r="J54" s="202">
        <v>41371.896000000001</v>
      </c>
      <c r="K54" s="202">
        <v>42083.080999999998</v>
      </c>
      <c r="L54" s="202">
        <v>48982.536999999997</v>
      </c>
      <c r="M54" s="202">
        <v>55313.053</v>
      </c>
      <c r="N54" s="202">
        <v>58709.33</v>
      </c>
      <c r="O54" s="202">
        <v>58056.896999999997</v>
      </c>
      <c r="P54" s="202">
        <v>67100.474000000002</v>
      </c>
      <c r="Q54" s="202">
        <v>71534</v>
      </c>
      <c r="R54" s="202">
        <v>80759</v>
      </c>
      <c r="S54" s="202">
        <v>72806</v>
      </c>
      <c r="T54" s="17"/>
    </row>
    <row r="55" spans="1:20" ht="18" customHeight="1">
      <c r="A55" s="336"/>
      <c r="B55" s="200" t="s">
        <v>468</v>
      </c>
      <c r="C55" s="200" t="s">
        <v>466</v>
      </c>
      <c r="D55" s="202">
        <v>75.262</v>
      </c>
      <c r="E55" s="202">
        <v>50.771000000000001</v>
      </c>
      <c r="F55" s="202">
        <v>49.444000000000003</v>
      </c>
      <c r="G55" s="202">
        <v>39.941000000000003</v>
      </c>
      <c r="H55" s="202">
        <v>37.49</v>
      </c>
      <c r="I55" s="202">
        <v>42.158999999999999</v>
      </c>
      <c r="J55" s="202">
        <v>48.273000000000003</v>
      </c>
      <c r="K55" s="202">
        <v>41.856999999999999</v>
      </c>
      <c r="L55" s="202">
        <v>46.44</v>
      </c>
      <c r="M55" s="202">
        <v>49.149000000000001</v>
      </c>
      <c r="N55" s="202">
        <v>50.625</v>
      </c>
      <c r="O55" s="202">
        <v>54.46</v>
      </c>
      <c r="P55" s="202">
        <v>52.488999999999997</v>
      </c>
      <c r="Q55" s="202">
        <v>42</v>
      </c>
      <c r="R55" s="202">
        <v>29</v>
      </c>
      <c r="S55" s="202">
        <v>35</v>
      </c>
      <c r="T55" s="17"/>
    </row>
    <row r="56" spans="1:20" ht="18" customHeight="1">
      <c r="A56" s="336"/>
      <c r="B56" s="200" t="s">
        <v>469</v>
      </c>
      <c r="C56" s="200" t="s">
        <v>466</v>
      </c>
      <c r="D56" s="202">
        <v>3635.4270000000001</v>
      </c>
      <c r="E56" s="202">
        <v>3274.145</v>
      </c>
      <c r="F56" s="202">
        <v>3358.3809999999999</v>
      </c>
      <c r="G56" s="202">
        <v>3546.558</v>
      </c>
      <c r="H56" s="202">
        <v>4281.96</v>
      </c>
      <c r="I56" s="202">
        <v>4611.683</v>
      </c>
      <c r="J56" s="202">
        <v>5213.3379999999997</v>
      </c>
      <c r="K56" s="202">
        <v>5996.0860000000002</v>
      </c>
      <c r="L56" s="202">
        <v>6807.0590000000002</v>
      </c>
      <c r="M56" s="202">
        <v>4575.7659999999996</v>
      </c>
      <c r="N56" s="202">
        <v>7171.7449999999999</v>
      </c>
      <c r="O56" s="202">
        <v>8651.8420000000006</v>
      </c>
      <c r="P56" s="202">
        <v>8943.4150000000009</v>
      </c>
      <c r="Q56" s="202">
        <v>11056</v>
      </c>
      <c r="R56" s="202">
        <v>14051</v>
      </c>
      <c r="S56" s="202">
        <v>15952</v>
      </c>
      <c r="T56" s="17"/>
    </row>
    <row r="57" spans="1:20" ht="18" customHeight="1">
      <c r="A57" s="336"/>
      <c r="B57" s="200" t="s">
        <v>411</v>
      </c>
      <c r="C57" s="200" t="s">
        <v>466</v>
      </c>
      <c r="D57" s="202">
        <v>36.616</v>
      </c>
      <c r="E57" s="202">
        <v>36.442999999999998</v>
      </c>
      <c r="F57" s="202">
        <v>37.286000000000001</v>
      </c>
      <c r="G57" s="202">
        <v>40.841999999999999</v>
      </c>
      <c r="H57" s="202">
        <v>39.85</v>
      </c>
      <c r="I57" s="202">
        <v>42.392000000000003</v>
      </c>
      <c r="J57" s="202">
        <v>41.756999999999998</v>
      </c>
      <c r="K57" s="202">
        <v>37.162999999999997</v>
      </c>
      <c r="L57" s="202">
        <v>31.675000000000001</v>
      </c>
      <c r="M57" s="202">
        <v>34.604999999999997</v>
      </c>
      <c r="N57" s="202">
        <v>39.96</v>
      </c>
      <c r="O57" s="202">
        <v>43.320999999999998</v>
      </c>
      <c r="P57" s="202">
        <v>45.945</v>
      </c>
      <c r="Q57" s="202">
        <v>51.2</v>
      </c>
      <c r="R57" s="202">
        <v>55</v>
      </c>
      <c r="S57" s="202">
        <v>57</v>
      </c>
      <c r="T57" s="17"/>
    </row>
    <row r="58" spans="1:20" ht="18" customHeight="1">
      <c r="A58" s="336"/>
      <c r="B58" s="200" t="s">
        <v>470</v>
      </c>
      <c r="C58" s="200" t="s">
        <v>462</v>
      </c>
      <c r="D58" s="202">
        <v>1014.979</v>
      </c>
      <c r="E58" s="202">
        <v>1064.9880000000001</v>
      </c>
      <c r="F58" s="202">
        <v>998.005</v>
      </c>
      <c r="G58" s="202">
        <v>893.89599999999996</v>
      </c>
      <c r="H58" s="202">
        <v>887.25</v>
      </c>
      <c r="I58" s="202">
        <v>795.28800000000001</v>
      </c>
      <c r="J58" s="202">
        <v>639.24</v>
      </c>
      <c r="K58" s="202">
        <v>618.66200000000003</v>
      </c>
      <c r="L58" s="202">
        <v>654.33299999999997</v>
      </c>
      <c r="M58" s="202">
        <v>628.97799999999995</v>
      </c>
      <c r="N58" s="202">
        <v>682.28899999999999</v>
      </c>
      <c r="O58" s="202">
        <v>656.12900000000002</v>
      </c>
      <c r="P58" s="202">
        <v>550.58199999999999</v>
      </c>
      <c r="Q58" s="202">
        <v>626.29999999999995</v>
      </c>
      <c r="R58" s="202">
        <v>668</v>
      </c>
      <c r="S58" s="202">
        <v>528</v>
      </c>
      <c r="T58" s="17"/>
    </row>
    <row r="59" spans="1:20" ht="18" customHeight="1">
      <c r="A59" s="336"/>
      <c r="B59" s="200" t="s">
        <v>471</v>
      </c>
      <c r="C59" s="200" t="s">
        <v>466</v>
      </c>
      <c r="D59" s="202">
        <v>62.703000000000003</v>
      </c>
      <c r="E59" s="202">
        <v>61.220999999999997</v>
      </c>
      <c r="F59" s="202">
        <v>64.173000000000002</v>
      </c>
      <c r="G59" s="202">
        <v>41.238999999999997</v>
      </c>
      <c r="H59" s="202">
        <v>32</v>
      </c>
      <c r="I59" s="202">
        <v>32.112000000000002</v>
      </c>
      <c r="J59" s="202">
        <v>34.444000000000003</v>
      </c>
      <c r="K59" s="202">
        <v>30.859000000000002</v>
      </c>
      <c r="L59" s="202">
        <v>29.001999999999999</v>
      </c>
      <c r="M59" s="202">
        <v>28.158999999999999</v>
      </c>
      <c r="N59" s="202">
        <v>36.142000000000003</v>
      </c>
      <c r="O59" s="202">
        <v>36.628999999999998</v>
      </c>
      <c r="P59" s="202">
        <v>37.033999999999999</v>
      </c>
      <c r="Q59" s="202">
        <v>30.1</v>
      </c>
      <c r="R59" s="202">
        <v>26</v>
      </c>
      <c r="S59" s="202">
        <v>29</v>
      </c>
      <c r="T59" s="17"/>
    </row>
    <row r="60" spans="1:20" ht="18" customHeight="1">
      <c r="A60" s="336"/>
      <c r="B60" s="200" t="s">
        <v>153</v>
      </c>
      <c r="C60" s="200" t="s">
        <v>466</v>
      </c>
      <c r="D60" s="202">
        <v>224906.677</v>
      </c>
      <c r="E60" s="202">
        <v>223494.679</v>
      </c>
      <c r="F60" s="202">
        <v>220269.55900000001</v>
      </c>
      <c r="G60" s="202">
        <v>237872.103</v>
      </c>
      <c r="H60" s="202">
        <v>243371.53</v>
      </c>
      <c r="I60" s="202">
        <v>244988.24600000001</v>
      </c>
      <c r="J60" s="202">
        <v>244832.43299999999</v>
      </c>
      <c r="K60" s="202">
        <v>247666.35800000001</v>
      </c>
      <c r="L60" s="202">
        <v>252699.10800000001</v>
      </c>
      <c r="M60" s="202">
        <v>250538.125</v>
      </c>
      <c r="N60" s="202">
        <v>257205.807</v>
      </c>
      <c r="O60" s="202">
        <v>250706.255</v>
      </c>
      <c r="P60" s="202">
        <v>258575.79300000001</v>
      </c>
      <c r="Q60" s="202">
        <v>255019</v>
      </c>
      <c r="R60" s="202">
        <v>261399</v>
      </c>
      <c r="S60" s="202">
        <v>252176</v>
      </c>
      <c r="T60" s="17"/>
    </row>
    <row r="61" spans="1:20" ht="18" customHeight="1">
      <c r="A61" s="336"/>
      <c r="B61" s="200" t="s">
        <v>409</v>
      </c>
      <c r="C61" s="200" t="s">
        <v>466</v>
      </c>
      <c r="D61" s="202">
        <v>1513.4110000000001</v>
      </c>
      <c r="E61" s="202">
        <v>1550.056</v>
      </c>
      <c r="F61" s="202">
        <v>1536.9559999999999</v>
      </c>
      <c r="G61" s="202">
        <v>921.42899999999997</v>
      </c>
      <c r="H61" s="202">
        <v>1416</v>
      </c>
      <c r="I61" s="202">
        <v>1522.4949999999999</v>
      </c>
      <c r="J61" s="202">
        <v>1326.855</v>
      </c>
      <c r="K61" s="202">
        <v>1242.79</v>
      </c>
      <c r="L61" s="202">
        <v>1154.21</v>
      </c>
      <c r="M61" s="202">
        <v>972.66300000000001</v>
      </c>
      <c r="N61" s="202">
        <v>1221.6690000000001</v>
      </c>
      <c r="O61" s="202">
        <v>1078.0260000000001</v>
      </c>
      <c r="P61" s="202">
        <v>933.90599999999995</v>
      </c>
      <c r="Q61" s="202">
        <v>659.6</v>
      </c>
      <c r="R61" s="202">
        <v>938</v>
      </c>
      <c r="S61" s="202">
        <v>1050</v>
      </c>
      <c r="T61" s="17"/>
    </row>
    <row r="62" spans="1:20" ht="18" customHeight="1">
      <c r="A62" s="337"/>
      <c r="B62" s="203" t="s">
        <v>472</v>
      </c>
      <c r="C62" s="203" t="s">
        <v>473</v>
      </c>
      <c r="D62" s="204">
        <v>6606.4309999999996</v>
      </c>
      <c r="E62" s="204">
        <v>5985.0559999999996</v>
      </c>
      <c r="F62" s="204">
        <v>4762.1940000000004</v>
      </c>
      <c r="G62" s="204">
        <v>4067.7310000000002</v>
      </c>
      <c r="H62" s="204">
        <v>6769.34</v>
      </c>
      <c r="I62" s="204">
        <v>7276.973</v>
      </c>
      <c r="J62" s="204">
        <v>4441.79</v>
      </c>
      <c r="K62" s="204">
        <v>2559.2959999999998</v>
      </c>
      <c r="L62" s="204">
        <v>1976.296</v>
      </c>
      <c r="M62" s="204">
        <v>1070.383</v>
      </c>
      <c r="N62" s="204">
        <v>1357.5309999999999</v>
      </c>
      <c r="O62" s="204">
        <v>590.81799999999998</v>
      </c>
      <c r="P62" s="204">
        <v>343.072</v>
      </c>
      <c r="Q62" s="204">
        <v>138.9</v>
      </c>
      <c r="R62" s="202">
        <v>0</v>
      </c>
      <c r="S62" s="202">
        <v>0</v>
      </c>
      <c r="T62" s="17"/>
    </row>
    <row r="63" spans="1:20" ht="18" customHeight="1">
      <c r="A63" s="335" t="s">
        <v>2</v>
      </c>
      <c r="B63" s="199" t="s">
        <v>474</v>
      </c>
      <c r="C63" s="199" t="s">
        <v>475</v>
      </c>
      <c r="D63" s="201" t="s">
        <v>38</v>
      </c>
      <c r="E63" s="201" t="s">
        <v>38</v>
      </c>
      <c r="F63" s="201" t="s">
        <v>38</v>
      </c>
      <c r="G63" s="201" t="s">
        <v>38</v>
      </c>
      <c r="H63" s="201" t="s">
        <v>38</v>
      </c>
      <c r="I63" s="201" t="s">
        <v>38</v>
      </c>
      <c r="J63" s="201" t="s">
        <v>38</v>
      </c>
      <c r="K63" s="201" t="s">
        <v>38</v>
      </c>
      <c r="L63" s="201" t="s">
        <v>38</v>
      </c>
      <c r="M63" s="201" t="s">
        <v>38</v>
      </c>
      <c r="N63" s="201" t="s">
        <v>38</v>
      </c>
      <c r="O63" s="201">
        <v>79.599999999999994</v>
      </c>
      <c r="P63" s="201">
        <v>1032.2</v>
      </c>
      <c r="Q63" s="201">
        <v>1258.5999999999999</v>
      </c>
      <c r="R63" s="201">
        <v>603.20000000000005</v>
      </c>
      <c r="S63" s="201" t="s">
        <v>38</v>
      </c>
      <c r="T63" s="17"/>
    </row>
    <row r="64" spans="1:20" ht="18" customHeight="1">
      <c r="A64" s="337"/>
      <c r="B64" s="203" t="s">
        <v>153</v>
      </c>
      <c r="C64" s="203" t="s">
        <v>475</v>
      </c>
      <c r="D64" s="204" t="s">
        <v>38</v>
      </c>
      <c r="E64" s="204" t="s">
        <v>38</v>
      </c>
      <c r="F64" s="204" t="s">
        <v>38</v>
      </c>
      <c r="G64" s="204" t="s">
        <v>38</v>
      </c>
      <c r="H64" s="204" t="s">
        <v>38</v>
      </c>
      <c r="I64" s="204">
        <v>221.7</v>
      </c>
      <c r="J64" s="204">
        <v>310.60000000000002</v>
      </c>
      <c r="K64" s="204">
        <v>241.3</v>
      </c>
      <c r="L64" s="204">
        <v>174.8</v>
      </c>
      <c r="M64" s="204">
        <v>129.6</v>
      </c>
      <c r="N64" s="204">
        <v>145.9</v>
      </c>
      <c r="O64" s="204">
        <v>121.1</v>
      </c>
      <c r="P64" s="204">
        <v>152.30000000000001</v>
      </c>
      <c r="Q64" s="204">
        <v>257.10000000000002</v>
      </c>
      <c r="R64" s="204">
        <v>177.9</v>
      </c>
      <c r="S64" s="204">
        <v>141.69999999999999</v>
      </c>
      <c r="T64" s="17"/>
    </row>
    <row r="65" spans="1:20" ht="18" customHeight="1">
      <c r="A65" s="335" t="s">
        <v>352</v>
      </c>
      <c r="B65" s="199" t="s">
        <v>404</v>
      </c>
      <c r="C65" s="199" t="s">
        <v>476</v>
      </c>
      <c r="D65" s="201"/>
      <c r="E65" s="201">
        <v>254.3</v>
      </c>
      <c r="F65" s="201">
        <v>239.8</v>
      </c>
      <c r="G65" s="201">
        <v>236.4</v>
      </c>
      <c r="H65" s="201">
        <v>303.89999999999998</v>
      </c>
      <c r="I65" s="201">
        <v>219.6</v>
      </c>
      <c r="J65" s="201">
        <v>272.2</v>
      </c>
      <c r="K65" s="201">
        <v>282.8</v>
      </c>
      <c r="L65" s="201">
        <v>237.7</v>
      </c>
      <c r="M65" s="201">
        <v>181.9</v>
      </c>
      <c r="N65" s="201">
        <v>80.5</v>
      </c>
      <c r="O65" s="201">
        <v>28.4</v>
      </c>
      <c r="P65" s="201">
        <v>127.2</v>
      </c>
      <c r="Q65" s="201">
        <v>179.6</v>
      </c>
      <c r="R65" s="201">
        <v>252.8</v>
      </c>
      <c r="S65" s="201">
        <v>216.49100000000001</v>
      </c>
      <c r="T65" s="17"/>
    </row>
    <row r="66" spans="1:20" ht="18" customHeight="1">
      <c r="A66" s="336"/>
      <c r="B66" s="200" t="s">
        <v>417</v>
      </c>
      <c r="C66" s="200" t="s">
        <v>477</v>
      </c>
      <c r="D66" s="202"/>
      <c r="E66" s="202">
        <v>30088</v>
      </c>
      <c r="F66" s="202">
        <v>43320</v>
      </c>
      <c r="G66" s="202">
        <v>48018</v>
      </c>
      <c r="H66" s="202">
        <v>48176</v>
      </c>
      <c r="I66" s="202">
        <v>47270</v>
      </c>
      <c r="J66" s="202">
        <v>39750</v>
      </c>
      <c r="K66" s="202">
        <v>40193</v>
      </c>
      <c r="L66" s="202">
        <v>36433</v>
      </c>
      <c r="M66" s="202">
        <v>39112</v>
      </c>
      <c r="N66" s="202">
        <v>39448</v>
      </c>
      <c r="O66" s="202">
        <v>37085</v>
      </c>
      <c r="P66" s="202">
        <v>39012</v>
      </c>
      <c r="Q66" s="202">
        <v>42534</v>
      </c>
      <c r="R66" s="202">
        <v>40481</v>
      </c>
      <c r="S66" s="202">
        <v>43293</v>
      </c>
      <c r="T66" s="17"/>
    </row>
    <row r="67" spans="1:20" ht="18" customHeight="1">
      <c r="A67" s="336"/>
      <c r="B67" s="200" t="s">
        <v>478</v>
      </c>
      <c r="C67" s="200" t="s">
        <v>479</v>
      </c>
      <c r="D67" s="202"/>
      <c r="E67" s="202">
        <v>96.9</v>
      </c>
      <c r="F67" s="202">
        <v>195.8</v>
      </c>
      <c r="G67" s="202">
        <v>1531.5</v>
      </c>
      <c r="H67" s="202">
        <v>1613.8</v>
      </c>
      <c r="I67" s="202">
        <v>627.79999999999995</v>
      </c>
      <c r="J67" s="202">
        <v>2498.6</v>
      </c>
      <c r="K67" s="202">
        <v>1286.3</v>
      </c>
      <c r="L67" s="202">
        <v>1858.3</v>
      </c>
      <c r="M67" s="202">
        <v>1058.5</v>
      </c>
      <c r="N67" s="202">
        <v>2646</v>
      </c>
      <c r="O67" s="202">
        <v>1242</v>
      </c>
      <c r="P67" s="202">
        <v>1238</v>
      </c>
      <c r="Q67" s="202">
        <v>1692.4</v>
      </c>
      <c r="R67" s="202">
        <v>3083.7</v>
      </c>
      <c r="S67" s="202">
        <v>1872.915</v>
      </c>
      <c r="T67" s="17"/>
    </row>
    <row r="68" spans="1:20" ht="18" customHeight="1">
      <c r="A68" s="336"/>
      <c r="B68" s="200" t="s">
        <v>480</v>
      </c>
      <c r="C68" s="200" t="s">
        <v>481</v>
      </c>
      <c r="D68" s="202"/>
      <c r="E68" s="202">
        <v>65</v>
      </c>
      <c r="F68" s="202">
        <v>71.2</v>
      </c>
      <c r="G68" s="202">
        <v>59</v>
      </c>
      <c r="H68" s="202">
        <v>57.1</v>
      </c>
      <c r="I68" s="202">
        <v>51.2</v>
      </c>
      <c r="J68" s="202">
        <v>34.799999999999997</v>
      </c>
      <c r="K68" s="202">
        <v>35.200000000000003</v>
      </c>
      <c r="L68" s="202">
        <v>25.9</v>
      </c>
      <c r="M68" s="202">
        <v>27.4</v>
      </c>
      <c r="N68" s="202">
        <v>34.5</v>
      </c>
      <c r="O68" s="202">
        <v>32</v>
      </c>
      <c r="P68" s="202">
        <v>34</v>
      </c>
      <c r="Q68" s="202">
        <v>36</v>
      </c>
      <c r="R68" s="202">
        <v>54.7</v>
      </c>
      <c r="S68" s="202">
        <v>92.158000000000001</v>
      </c>
      <c r="T68" s="17"/>
    </row>
    <row r="69" spans="1:20" ht="18" customHeight="1">
      <c r="A69" s="336"/>
      <c r="B69" s="200" t="s">
        <v>482</v>
      </c>
      <c r="C69" s="200" t="s">
        <v>481</v>
      </c>
      <c r="D69" s="202"/>
      <c r="E69" s="202">
        <v>72</v>
      </c>
      <c r="F69" s="202">
        <v>73</v>
      </c>
      <c r="G69" s="202">
        <v>33.200000000000003</v>
      </c>
      <c r="H69" s="202">
        <v>59.2</v>
      </c>
      <c r="I69" s="202">
        <v>23.1</v>
      </c>
      <c r="J69" s="202">
        <v>32.6</v>
      </c>
      <c r="K69" s="202">
        <v>52.8</v>
      </c>
      <c r="L69" s="202">
        <v>55.7</v>
      </c>
      <c r="M69" s="202">
        <v>8.1</v>
      </c>
      <c r="N69" s="202">
        <v>26.9</v>
      </c>
      <c r="O69" s="202">
        <v>9.1999999999999993</v>
      </c>
      <c r="P69" s="202">
        <v>91.6</v>
      </c>
      <c r="Q69" s="202">
        <v>171.5</v>
      </c>
      <c r="R69" s="202">
        <v>200.1</v>
      </c>
      <c r="S69" s="202">
        <v>239.30199999999999</v>
      </c>
      <c r="T69" s="17"/>
    </row>
    <row r="70" spans="1:20" ht="18" customHeight="1">
      <c r="A70" s="336"/>
      <c r="B70" s="200" t="s">
        <v>436</v>
      </c>
      <c r="C70" s="200" t="s">
        <v>479</v>
      </c>
      <c r="D70" s="202"/>
      <c r="E70" s="202">
        <v>2269.4</v>
      </c>
      <c r="F70" s="202">
        <v>2856.7</v>
      </c>
      <c r="G70" s="202">
        <v>1206.2</v>
      </c>
      <c r="H70" s="202">
        <v>1390.9</v>
      </c>
      <c r="I70" s="202">
        <v>2006.4</v>
      </c>
      <c r="J70" s="202">
        <v>1607.6</v>
      </c>
      <c r="K70" s="202">
        <v>1322</v>
      </c>
      <c r="L70" s="202">
        <v>1281.8</v>
      </c>
      <c r="M70" s="202">
        <v>1284.0999999999999</v>
      </c>
      <c r="N70" s="202">
        <v>1436.6</v>
      </c>
      <c r="O70" s="202">
        <v>202</v>
      </c>
      <c r="P70" s="202">
        <v>12224</v>
      </c>
      <c r="Q70" s="202">
        <v>35529</v>
      </c>
      <c r="R70" s="202">
        <v>873</v>
      </c>
      <c r="S70" s="202">
        <v>2945</v>
      </c>
      <c r="T70" s="17"/>
    </row>
    <row r="71" spans="1:20" ht="18" customHeight="1">
      <c r="A71" s="336"/>
      <c r="B71" s="200" t="s">
        <v>483</v>
      </c>
      <c r="C71" s="200" t="s">
        <v>479</v>
      </c>
      <c r="D71" s="202"/>
      <c r="E71" s="202">
        <v>41468</v>
      </c>
      <c r="F71" s="202">
        <v>52000</v>
      </c>
      <c r="G71" s="202">
        <v>105911</v>
      </c>
      <c r="H71" s="202">
        <v>152679</v>
      </c>
      <c r="I71" s="202">
        <v>163499</v>
      </c>
      <c r="J71" s="202">
        <v>129295</v>
      </c>
      <c r="K71" s="202">
        <v>184070</v>
      </c>
      <c r="L71" s="202">
        <v>260403</v>
      </c>
      <c r="M71" s="202">
        <v>61501</v>
      </c>
      <c r="N71" s="202">
        <v>60320</v>
      </c>
      <c r="O71" s="202">
        <v>113489</v>
      </c>
      <c r="P71" s="202">
        <v>75193</v>
      </c>
      <c r="Q71" s="202">
        <v>79452</v>
      </c>
      <c r="R71" s="202">
        <v>68825</v>
      </c>
      <c r="S71" s="202">
        <v>342628</v>
      </c>
      <c r="T71" s="17"/>
    </row>
    <row r="72" spans="1:20" ht="18" customHeight="1">
      <c r="A72" s="336"/>
      <c r="B72" s="200" t="s">
        <v>153</v>
      </c>
      <c r="C72" s="200" t="s">
        <v>481</v>
      </c>
      <c r="D72" s="202"/>
      <c r="E72" s="202">
        <v>77.8</v>
      </c>
      <c r="F72" s="202">
        <v>79.2</v>
      </c>
      <c r="G72" s="202">
        <v>54.6</v>
      </c>
      <c r="H72" s="202">
        <v>65</v>
      </c>
      <c r="I72" s="202">
        <v>30.8</v>
      </c>
      <c r="J72" s="202">
        <v>17.899999999999999</v>
      </c>
      <c r="K72" s="202">
        <v>27.2</v>
      </c>
      <c r="L72" s="202">
        <v>15.2</v>
      </c>
      <c r="M72" s="202">
        <v>0.8</v>
      </c>
      <c r="N72" s="202">
        <v>179.5</v>
      </c>
      <c r="O72" s="202">
        <v>80710</v>
      </c>
      <c r="P72" s="202">
        <v>78672</v>
      </c>
      <c r="Q72" s="202">
        <v>84772</v>
      </c>
      <c r="R72" s="202">
        <v>246128</v>
      </c>
      <c r="S72" s="202">
        <v>257321</v>
      </c>
      <c r="T72" s="17"/>
    </row>
    <row r="73" spans="1:20" ht="18" customHeight="1">
      <c r="A73" s="336"/>
      <c r="B73" s="200" t="s">
        <v>484</v>
      </c>
      <c r="C73" s="200" t="s">
        <v>485</v>
      </c>
      <c r="D73" s="202"/>
      <c r="E73" s="202"/>
      <c r="F73" s="202"/>
      <c r="G73" s="202"/>
      <c r="H73" s="202"/>
      <c r="I73" s="202"/>
      <c r="J73" s="202">
        <v>5504</v>
      </c>
      <c r="K73" s="202">
        <v>8187</v>
      </c>
      <c r="L73" s="202">
        <v>11770</v>
      </c>
      <c r="M73" s="202">
        <v>10011.700000000001</v>
      </c>
      <c r="N73" s="202">
        <v>12773.6</v>
      </c>
      <c r="O73" s="202">
        <v>14974.4</v>
      </c>
      <c r="P73" s="202">
        <v>12676.6</v>
      </c>
      <c r="Q73" s="202">
        <v>27366</v>
      </c>
      <c r="R73" s="202">
        <v>14592</v>
      </c>
      <c r="S73" s="202">
        <v>8201.6130401999981</v>
      </c>
      <c r="T73" s="17"/>
    </row>
    <row r="74" spans="1:20" ht="18" customHeight="1">
      <c r="A74" s="336"/>
      <c r="B74" s="200" t="s">
        <v>35</v>
      </c>
      <c r="C74" s="200" t="s">
        <v>416</v>
      </c>
      <c r="D74" s="202"/>
      <c r="E74" s="202">
        <v>4000</v>
      </c>
      <c r="F74" s="202">
        <v>1182</v>
      </c>
      <c r="G74" s="202">
        <v>3738</v>
      </c>
      <c r="H74" s="202">
        <v>6570</v>
      </c>
      <c r="I74" s="202">
        <v>1975.3</v>
      </c>
      <c r="J74" s="202">
        <v>2880.7</v>
      </c>
      <c r="K74" s="202">
        <v>8261.1</v>
      </c>
      <c r="L74" s="202">
        <v>28684</v>
      </c>
      <c r="M74" s="202">
        <v>752000</v>
      </c>
      <c r="N74" s="202">
        <v>17180</v>
      </c>
      <c r="O74" s="202">
        <v>848512</v>
      </c>
      <c r="P74" s="202">
        <v>570626</v>
      </c>
      <c r="Q74" s="202">
        <v>397020</v>
      </c>
      <c r="R74" s="202">
        <v>738000</v>
      </c>
      <c r="S74" s="202">
        <v>222800</v>
      </c>
      <c r="T74" s="17"/>
    </row>
    <row r="75" spans="1:20" ht="18" customHeight="1">
      <c r="A75" s="337"/>
      <c r="B75" s="203" t="s">
        <v>413</v>
      </c>
      <c r="C75" s="203" t="s">
        <v>486</v>
      </c>
      <c r="D75" s="204"/>
      <c r="E75" s="204">
        <v>5832.2</v>
      </c>
      <c r="F75" s="204">
        <v>9239.4</v>
      </c>
      <c r="G75" s="204">
        <v>8191</v>
      </c>
      <c r="H75" s="204">
        <v>9348.2000000000007</v>
      </c>
      <c r="I75" s="204">
        <v>8072.1</v>
      </c>
      <c r="J75" s="204">
        <v>7241.6</v>
      </c>
      <c r="K75" s="204">
        <v>7222.4</v>
      </c>
      <c r="L75" s="204">
        <v>6288.5</v>
      </c>
      <c r="M75" s="204">
        <v>4451.7</v>
      </c>
      <c r="N75" s="204">
        <v>11741.9</v>
      </c>
      <c r="O75" s="204">
        <v>7531.1</v>
      </c>
      <c r="P75" s="204">
        <v>12426</v>
      </c>
      <c r="Q75" s="204">
        <v>12749.5</v>
      </c>
      <c r="R75" s="204">
        <v>14027</v>
      </c>
      <c r="S75" s="204">
        <v>14252.341</v>
      </c>
      <c r="T75" s="17"/>
    </row>
    <row r="76" spans="1:20" ht="18" customHeight="1">
      <c r="A76" s="335" t="s">
        <v>1</v>
      </c>
      <c r="B76" s="199" t="s">
        <v>413</v>
      </c>
      <c r="C76" s="199" t="s">
        <v>481</v>
      </c>
      <c r="D76" s="201">
        <v>249304</v>
      </c>
      <c r="E76" s="201">
        <v>306909</v>
      </c>
      <c r="F76" s="201">
        <v>307834</v>
      </c>
      <c r="G76" s="201">
        <v>346900</v>
      </c>
      <c r="H76" s="201">
        <v>412300</v>
      </c>
      <c r="I76" s="201">
        <v>465002</v>
      </c>
      <c r="J76" s="201">
        <v>515618</v>
      </c>
      <c r="K76" s="201">
        <v>560731</v>
      </c>
      <c r="L76" s="201">
        <v>575037</v>
      </c>
      <c r="M76" s="201">
        <v>698646</v>
      </c>
      <c r="N76" s="201">
        <v>767008</v>
      </c>
      <c r="O76" s="201">
        <v>739759</v>
      </c>
      <c r="P76" s="201">
        <v>719732.14999999991</v>
      </c>
      <c r="Q76" s="201">
        <v>763805</v>
      </c>
      <c r="R76" s="201">
        <v>708259.3813492842</v>
      </c>
      <c r="S76" s="201">
        <v>710560.18391199992</v>
      </c>
      <c r="T76" s="17"/>
    </row>
    <row r="77" spans="1:20" ht="18" customHeight="1">
      <c r="A77" s="336"/>
      <c r="B77" s="200" t="s">
        <v>414</v>
      </c>
      <c r="C77" s="200" t="s">
        <v>481</v>
      </c>
      <c r="D77" s="202"/>
      <c r="E77" s="202"/>
      <c r="F77" s="202"/>
      <c r="G77" s="202"/>
      <c r="H77" s="202"/>
      <c r="I77" s="202">
        <v>5531</v>
      </c>
      <c r="J77" s="202">
        <v>4649</v>
      </c>
      <c r="K77" s="202">
        <v>4414</v>
      </c>
      <c r="L77" s="202">
        <v>4053</v>
      </c>
      <c r="M77" s="202">
        <v>3660</v>
      </c>
      <c r="N77" s="202">
        <v>2128</v>
      </c>
      <c r="O77" s="202">
        <v>2137</v>
      </c>
      <c r="P77" s="202">
        <v>771</v>
      </c>
      <c r="Q77" s="202">
        <v>176088</v>
      </c>
      <c r="R77" s="202" t="s">
        <v>38</v>
      </c>
      <c r="S77" s="202">
        <v>0</v>
      </c>
      <c r="T77" s="17"/>
    </row>
    <row r="78" spans="1:20" ht="18" customHeight="1">
      <c r="A78" s="336"/>
      <c r="B78" s="200" t="s">
        <v>417</v>
      </c>
      <c r="C78" s="200" t="s">
        <v>418</v>
      </c>
      <c r="D78" s="202">
        <v>100</v>
      </c>
      <c r="E78" s="202">
        <v>120</v>
      </c>
      <c r="F78" s="202">
        <v>140</v>
      </c>
      <c r="G78" s="202">
        <v>140</v>
      </c>
      <c r="H78" s="202">
        <v>160</v>
      </c>
      <c r="I78" s="202">
        <v>443</v>
      </c>
      <c r="J78" s="202">
        <v>964</v>
      </c>
      <c r="K78" s="202">
        <v>1269</v>
      </c>
      <c r="L78" s="202">
        <v>1693</v>
      </c>
      <c r="M78" s="202">
        <v>2833</v>
      </c>
      <c r="N78" s="202" t="s">
        <v>38</v>
      </c>
      <c r="O78" s="202" t="s">
        <v>38</v>
      </c>
      <c r="P78" s="202">
        <v>2199.1</v>
      </c>
      <c r="Q78" s="202">
        <v>5418</v>
      </c>
      <c r="R78" s="202">
        <v>4807.3</v>
      </c>
      <c r="S78" s="202">
        <v>0</v>
      </c>
      <c r="T78" s="17"/>
    </row>
    <row r="79" spans="1:20" ht="18" customHeight="1">
      <c r="A79" s="337"/>
      <c r="B79" s="203" t="s">
        <v>153</v>
      </c>
      <c r="C79" s="203" t="s">
        <v>416</v>
      </c>
      <c r="D79" s="204">
        <v>168000</v>
      </c>
      <c r="E79" s="204">
        <v>150000</v>
      </c>
      <c r="F79" s="204">
        <v>150000</v>
      </c>
      <c r="G79" s="204">
        <v>150000</v>
      </c>
      <c r="H79" s="204">
        <v>150000</v>
      </c>
      <c r="I79" s="204">
        <v>240000</v>
      </c>
      <c r="J79" s="204">
        <v>64849</v>
      </c>
      <c r="K79" s="204">
        <v>14058</v>
      </c>
      <c r="L79" s="204">
        <v>14000</v>
      </c>
      <c r="M79" s="204">
        <v>14000</v>
      </c>
      <c r="N79" s="204" t="s">
        <v>38</v>
      </c>
      <c r="O79" s="204" t="s">
        <v>38</v>
      </c>
      <c r="P79" s="204" t="s">
        <v>38</v>
      </c>
      <c r="Q79" s="204" t="s">
        <v>38</v>
      </c>
      <c r="R79" s="204">
        <v>159151</v>
      </c>
      <c r="S79" s="204">
        <v>71818</v>
      </c>
      <c r="T79" s="17"/>
    </row>
    <row r="80" spans="1:20" ht="18" customHeight="1">
      <c r="A80" s="335" t="s">
        <v>23</v>
      </c>
      <c r="B80" s="200" t="s">
        <v>487</v>
      </c>
      <c r="C80" s="200" t="s">
        <v>488</v>
      </c>
      <c r="D80" s="202"/>
      <c r="E80" s="202">
        <v>136327</v>
      </c>
      <c r="F80" s="202">
        <v>167954</v>
      </c>
      <c r="G80" s="202">
        <v>147209</v>
      </c>
      <c r="H80" s="202">
        <v>104457</v>
      </c>
      <c r="I80" s="202">
        <v>122041</v>
      </c>
      <c r="J80" s="202">
        <v>96956</v>
      </c>
      <c r="K80" s="202">
        <v>84520</v>
      </c>
      <c r="L80" s="202">
        <v>11489</v>
      </c>
      <c r="M80" s="202">
        <v>4970.8099999999995</v>
      </c>
      <c r="N80" s="202">
        <v>2030.9700000000003</v>
      </c>
      <c r="O80" s="202">
        <v>0</v>
      </c>
      <c r="P80" s="202">
        <v>29.5</v>
      </c>
      <c r="Q80" s="202">
        <v>377</v>
      </c>
      <c r="R80" s="202">
        <v>0</v>
      </c>
      <c r="S80" s="202">
        <v>0</v>
      </c>
      <c r="T80" s="17"/>
    </row>
    <row r="81" spans="1:20" ht="18" customHeight="1">
      <c r="A81" s="336"/>
      <c r="B81" s="200" t="s">
        <v>433</v>
      </c>
      <c r="C81" s="200" t="s">
        <v>488</v>
      </c>
      <c r="D81" s="202"/>
      <c r="E81" s="202"/>
      <c r="F81" s="202">
        <v>749339</v>
      </c>
      <c r="G81" s="202">
        <v>637098.70000000007</v>
      </c>
      <c r="H81" s="202">
        <v>668390.84</v>
      </c>
      <c r="I81" s="202">
        <v>667199.15000000014</v>
      </c>
      <c r="J81" s="202">
        <v>700000.77</v>
      </c>
      <c r="K81" s="202">
        <v>614558.81000000006</v>
      </c>
      <c r="L81" s="202">
        <v>442584.17000000004</v>
      </c>
      <c r="M81" s="202">
        <v>193673.74</v>
      </c>
      <c r="N81" s="202">
        <v>516776.07999999996</v>
      </c>
      <c r="O81" s="202">
        <v>599079.38</v>
      </c>
      <c r="P81" s="202">
        <v>408475.81</v>
      </c>
      <c r="Q81" s="202">
        <v>355142</v>
      </c>
      <c r="R81" s="202">
        <v>356004.6931174089</v>
      </c>
      <c r="S81" s="202">
        <v>356869.48184562929</v>
      </c>
      <c r="T81" s="17"/>
    </row>
    <row r="82" spans="1:20" ht="18" customHeight="1">
      <c r="A82" s="336"/>
      <c r="B82" s="200" t="s">
        <v>153</v>
      </c>
      <c r="C82" s="200" t="s">
        <v>488</v>
      </c>
      <c r="D82" s="202"/>
      <c r="E82" s="202"/>
      <c r="F82" s="202">
        <v>3721112</v>
      </c>
      <c r="G82" s="202">
        <v>2871962</v>
      </c>
      <c r="H82" s="202">
        <v>3323356</v>
      </c>
      <c r="I82" s="202">
        <v>3370826</v>
      </c>
      <c r="J82" s="202">
        <v>2107115</v>
      </c>
      <c r="K82" s="202">
        <v>2080221</v>
      </c>
      <c r="L82" s="202">
        <v>1509080</v>
      </c>
      <c r="M82" s="202">
        <v>1667346</v>
      </c>
      <c r="N82" s="202">
        <v>2668183</v>
      </c>
      <c r="O82" s="202">
        <v>2562054</v>
      </c>
      <c r="P82" s="202">
        <v>75768.656999999992</v>
      </c>
      <c r="Q82" s="202">
        <v>90823.343000000008</v>
      </c>
      <c r="R82" s="202">
        <v>81929.997055779226</v>
      </c>
      <c r="S82" s="202">
        <v>4200</v>
      </c>
    </row>
    <row r="83" spans="1:20" ht="18" customHeight="1">
      <c r="A83" s="336"/>
      <c r="B83" s="200" t="s">
        <v>489</v>
      </c>
      <c r="C83" s="200" t="s">
        <v>488</v>
      </c>
      <c r="D83" s="202"/>
      <c r="E83" s="202"/>
      <c r="F83" s="202">
        <v>86.660886000000005</v>
      </c>
      <c r="G83" s="202">
        <v>78.550864999999988</v>
      </c>
      <c r="H83" s="202">
        <v>58.672000000000004</v>
      </c>
      <c r="I83" s="202">
        <v>303.97400000000005</v>
      </c>
      <c r="J83" s="202">
        <v>26.3</v>
      </c>
      <c r="K83" s="202">
        <v>29.027999999999999</v>
      </c>
      <c r="L83" s="202">
        <v>28.187000000000005</v>
      </c>
      <c r="M83" s="202">
        <v>39.000999999999998</v>
      </c>
      <c r="N83" s="202">
        <v>57.619</v>
      </c>
      <c r="O83" s="202">
        <v>173.97600000000003</v>
      </c>
      <c r="P83" s="202">
        <v>194.517</v>
      </c>
      <c r="Q83" s="202">
        <v>318.92400000000004</v>
      </c>
      <c r="R83" s="202">
        <v>376.9101818181818</v>
      </c>
      <c r="S83" s="202">
        <v>355</v>
      </c>
    </row>
    <row r="84" spans="1:20" ht="18" customHeight="1">
      <c r="A84" s="336"/>
      <c r="B84" s="200" t="s">
        <v>413</v>
      </c>
      <c r="C84" s="200" t="s">
        <v>488</v>
      </c>
      <c r="D84" s="202"/>
      <c r="E84" s="202"/>
      <c r="F84" s="202">
        <v>2502.422</v>
      </c>
      <c r="G84" s="202">
        <v>2767.06</v>
      </c>
      <c r="H84" s="202">
        <v>2382.9450000000002</v>
      </c>
      <c r="I84" s="202">
        <v>2569.819</v>
      </c>
      <c r="J84" s="202">
        <v>2581.1669999999999</v>
      </c>
      <c r="K84" s="202">
        <v>2681.2800000000007</v>
      </c>
      <c r="L84" s="202">
        <v>2826.5559999999991</v>
      </c>
      <c r="M84" s="202">
        <v>3571.84</v>
      </c>
      <c r="N84" s="202">
        <v>4629.03</v>
      </c>
      <c r="O84" s="202">
        <v>6554.6010000000006</v>
      </c>
      <c r="P84" s="202">
        <v>6665.27</v>
      </c>
      <c r="Q84" s="202">
        <v>8284.5570000000007</v>
      </c>
      <c r="R84" s="202">
        <v>7755.6123314584729</v>
      </c>
      <c r="S84" s="202">
        <v>8262</v>
      </c>
    </row>
    <row r="85" spans="1:20" ht="18" customHeight="1">
      <c r="A85" s="336"/>
      <c r="B85" s="200" t="s">
        <v>417</v>
      </c>
      <c r="C85" s="200" t="s">
        <v>432</v>
      </c>
      <c r="D85" s="202"/>
      <c r="E85" s="202"/>
      <c r="F85" s="202">
        <v>15468.964799999998</v>
      </c>
      <c r="G85" s="202">
        <v>12564.297999999999</v>
      </c>
      <c r="H85" s="202">
        <v>21330.478199999998</v>
      </c>
      <c r="I85" s="202">
        <v>14023.483799999998</v>
      </c>
      <c r="J85" s="202">
        <v>11353.850899999999</v>
      </c>
      <c r="K85" s="202">
        <v>7017.735200000001</v>
      </c>
      <c r="L85" s="202">
        <v>3579.1589999999997</v>
      </c>
      <c r="M85" s="202">
        <v>4965.7448999999997</v>
      </c>
      <c r="N85" s="202">
        <v>9619.8371000000006</v>
      </c>
      <c r="O85" s="202">
        <v>12949.277526800002</v>
      </c>
      <c r="P85" s="202">
        <v>14743.019899999999</v>
      </c>
      <c r="Q85" s="202">
        <v>14001.3241</v>
      </c>
      <c r="R85" s="202">
        <v>12562.492069879518</v>
      </c>
      <c r="S85" s="202">
        <v>20200</v>
      </c>
    </row>
    <row r="86" spans="1:20" ht="18" customHeight="1">
      <c r="A86" s="336"/>
      <c r="B86" s="200" t="s">
        <v>490</v>
      </c>
      <c r="C86" s="200" t="s">
        <v>488</v>
      </c>
      <c r="D86" s="202"/>
      <c r="E86" s="202"/>
      <c r="F86" s="202">
        <v>9912</v>
      </c>
      <c r="G86" s="202">
        <v>7675</v>
      </c>
      <c r="H86" s="202">
        <v>10267</v>
      </c>
      <c r="I86" s="202">
        <v>6177</v>
      </c>
      <c r="J86" s="202">
        <v>6588</v>
      </c>
      <c r="K86" s="202">
        <v>5418</v>
      </c>
      <c r="L86" s="202">
        <v>5134</v>
      </c>
      <c r="M86" s="202">
        <v>2463</v>
      </c>
      <c r="N86" s="202">
        <v>741</v>
      </c>
      <c r="O86" s="202">
        <v>7252</v>
      </c>
      <c r="P86" s="202">
        <v>7022</v>
      </c>
      <c r="Q86" s="202">
        <v>6934</v>
      </c>
      <c r="R86" s="202">
        <v>7708.0680578897536</v>
      </c>
      <c r="S86" s="202">
        <v>6362</v>
      </c>
    </row>
    <row r="87" spans="1:20" ht="18" customHeight="1">
      <c r="A87" s="336"/>
      <c r="B87" s="200" t="s">
        <v>411</v>
      </c>
      <c r="C87" s="200" t="s">
        <v>488</v>
      </c>
      <c r="D87" s="202"/>
      <c r="E87" s="202"/>
      <c r="F87" s="202">
        <v>8092.387999999999</v>
      </c>
      <c r="G87" s="202">
        <v>9516.4979999999996</v>
      </c>
      <c r="H87" s="202">
        <v>10216.923999999999</v>
      </c>
      <c r="I87" s="202">
        <v>9220.2619999999988</v>
      </c>
      <c r="J87" s="202">
        <v>8824.5810000000001</v>
      </c>
      <c r="K87" s="202">
        <v>8581.5889999999981</v>
      </c>
      <c r="L87" s="202">
        <v>6354.2469999999994</v>
      </c>
      <c r="M87" s="202">
        <v>4857.5280000000002</v>
      </c>
      <c r="N87" s="202">
        <v>6133.4830000000002</v>
      </c>
      <c r="O87" s="202">
        <v>7992.188000000001</v>
      </c>
      <c r="P87" s="202">
        <v>10414.159300244904</v>
      </c>
      <c r="Q87" s="202">
        <v>13570.090434669133</v>
      </c>
      <c r="R87" s="202">
        <v>15252.48134081267</v>
      </c>
      <c r="S87" s="202">
        <v>16109</v>
      </c>
    </row>
    <row r="88" spans="1:20" ht="18" customHeight="1">
      <c r="A88" s="336"/>
      <c r="B88" s="200" t="s">
        <v>491</v>
      </c>
      <c r="C88" s="200" t="s">
        <v>432</v>
      </c>
      <c r="D88" s="202"/>
      <c r="E88" s="202"/>
      <c r="F88" s="202">
        <v>1942.633</v>
      </c>
      <c r="G88" s="202">
        <v>3449.3689999999997</v>
      </c>
      <c r="H88" s="202">
        <v>3564.4260000000004</v>
      </c>
      <c r="I88" s="202">
        <v>3878.6619999999994</v>
      </c>
      <c r="J88" s="202">
        <v>4022.4809999999993</v>
      </c>
      <c r="K88" s="202">
        <v>3998.9499999999994</v>
      </c>
      <c r="L88" s="202">
        <v>4274.3980000000001</v>
      </c>
      <c r="M88" s="202">
        <v>5354.4490000000014</v>
      </c>
      <c r="N88" s="202">
        <v>6916.101999999999</v>
      </c>
      <c r="O88" s="202">
        <v>8421.6746554599995</v>
      </c>
      <c r="P88" s="202">
        <v>8136.2129999999988</v>
      </c>
      <c r="Q88" s="202">
        <v>9642.5750000000007</v>
      </c>
      <c r="R88" s="202">
        <v>9078.4162743779416</v>
      </c>
      <c r="S88" s="202">
        <v>10138</v>
      </c>
    </row>
    <row r="89" spans="1:20" ht="18" customHeight="1">
      <c r="A89" s="336"/>
      <c r="B89" s="200" t="s">
        <v>492</v>
      </c>
      <c r="C89" s="200" t="s">
        <v>488</v>
      </c>
      <c r="D89" s="202"/>
      <c r="E89" s="202"/>
      <c r="F89" s="202">
        <v>107854.08</v>
      </c>
      <c r="G89" s="202">
        <v>95496</v>
      </c>
      <c r="H89" s="202">
        <v>105271</v>
      </c>
      <c r="I89" s="202">
        <v>71505</v>
      </c>
      <c r="J89" s="202">
        <v>65838</v>
      </c>
      <c r="K89" s="202">
        <v>46106</v>
      </c>
      <c r="L89" s="202">
        <v>21051</v>
      </c>
      <c r="M89" s="202">
        <v>0</v>
      </c>
      <c r="N89" s="202">
        <v>56656</v>
      </c>
      <c r="O89" s="202">
        <v>46047</v>
      </c>
      <c r="P89" s="202">
        <v>16.79</v>
      </c>
      <c r="Q89" s="202">
        <v>0</v>
      </c>
      <c r="R89" s="202">
        <v>0</v>
      </c>
      <c r="S89" s="202">
        <v>6200</v>
      </c>
    </row>
    <row r="90" spans="1:20" ht="18" customHeight="1">
      <c r="A90" s="336"/>
      <c r="B90" s="200" t="s">
        <v>493</v>
      </c>
      <c r="C90" s="200" t="s">
        <v>432</v>
      </c>
      <c r="D90" s="202"/>
      <c r="E90" s="202"/>
      <c r="F90" s="202">
        <v>2306.3430000000003</v>
      </c>
      <c r="G90" s="202">
        <v>4269.7780000000002</v>
      </c>
      <c r="H90" s="202">
        <v>4437.9790000000003</v>
      </c>
      <c r="I90" s="202">
        <v>4833.4519999999993</v>
      </c>
      <c r="J90" s="202">
        <v>4997.7159999999994</v>
      </c>
      <c r="K90" s="202">
        <v>5085.7379999999994</v>
      </c>
      <c r="L90" s="202">
        <v>5495.1019999999999</v>
      </c>
      <c r="M90" s="202">
        <v>6848.8990000000003</v>
      </c>
      <c r="N90" s="202">
        <v>8638.65</v>
      </c>
      <c r="O90" s="202">
        <v>10826.559144225001</v>
      </c>
      <c r="P90" s="202">
        <v>10524.344999999999</v>
      </c>
      <c r="Q90" s="202">
        <v>13065.5</v>
      </c>
      <c r="R90" s="202">
        <v>12160.492266307998</v>
      </c>
      <c r="S90" s="202">
        <v>12564</v>
      </c>
    </row>
    <row r="91" spans="1:20" ht="18" customHeight="1">
      <c r="A91" s="336"/>
      <c r="B91" s="200" t="s">
        <v>494</v>
      </c>
      <c r="C91" s="200" t="s">
        <v>432</v>
      </c>
      <c r="D91" s="207"/>
      <c r="E91" s="207"/>
      <c r="F91" s="207">
        <v>217.613</v>
      </c>
      <c r="G91" s="207">
        <v>376.51560000000012</v>
      </c>
      <c r="H91" s="207">
        <v>374.41300000000001</v>
      </c>
      <c r="I91" s="207">
        <v>404.00200000000001</v>
      </c>
      <c r="J91" s="207">
        <v>410.25299999999999</v>
      </c>
      <c r="K91" s="207">
        <v>414.05500000000001</v>
      </c>
      <c r="L91" s="207">
        <v>443.98999999999995</v>
      </c>
      <c r="M91" s="207">
        <v>568.13199999999995</v>
      </c>
      <c r="N91" s="207">
        <v>726.904</v>
      </c>
      <c r="O91" s="207">
        <v>940.31998509999994</v>
      </c>
      <c r="P91" s="207">
        <v>890.67599999999993</v>
      </c>
      <c r="Q91" s="207">
        <v>1146.0889999999999</v>
      </c>
      <c r="R91" s="207">
        <v>1079.0347007397443</v>
      </c>
      <c r="S91" s="207">
        <v>1147.3447034332005</v>
      </c>
    </row>
    <row r="92" spans="1:20" ht="18" customHeight="1">
      <c r="A92" s="337"/>
      <c r="B92" s="203" t="s">
        <v>495</v>
      </c>
      <c r="C92" s="203" t="s">
        <v>432</v>
      </c>
      <c r="D92" s="204"/>
      <c r="E92" s="204"/>
      <c r="F92" s="204">
        <v>178.03800000000001</v>
      </c>
      <c r="G92" s="204">
        <v>321.91399999999999</v>
      </c>
      <c r="H92" s="204">
        <v>300.077</v>
      </c>
      <c r="I92" s="204">
        <v>317.18200000000002</v>
      </c>
      <c r="J92" s="204">
        <v>317.36200000000002</v>
      </c>
      <c r="K92" s="204">
        <v>317.60100000000006</v>
      </c>
      <c r="L92" s="204">
        <v>333.39400000000001</v>
      </c>
      <c r="M92" s="204">
        <v>412.77700000000004</v>
      </c>
      <c r="N92" s="204">
        <v>555.02099999999996</v>
      </c>
      <c r="O92" s="204">
        <v>823.03149143999997</v>
      </c>
      <c r="P92" s="204">
        <v>787.16899999999998</v>
      </c>
      <c r="Q92" s="204">
        <v>1011.6530000000002</v>
      </c>
      <c r="R92" s="204">
        <v>962.51182448186557</v>
      </c>
      <c r="S92" s="204">
        <v>988.97725824344843</v>
      </c>
    </row>
    <row r="93" spans="1:20" ht="18" customHeight="1">
      <c r="A93" s="185" t="s">
        <v>353</v>
      </c>
      <c r="B93" s="36"/>
      <c r="C93" s="36"/>
    </row>
  </sheetData>
  <mergeCells count="12">
    <mergeCell ref="A80:A92"/>
    <mergeCell ref="A3:A6"/>
    <mergeCell ref="A7:A14"/>
    <mergeCell ref="A15:A24"/>
    <mergeCell ref="A26:A28"/>
    <mergeCell ref="A29:A35"/>
    <mergeCell ref="A36:A39"/>
    <mergeCell ref="A40:A46"/>
    <mergeCell ref="A47:A62"/>
    <mergeCell ref="A63:A64"/>
    <mergeCell ref="A65:A75"/>
    <mergeCell ref="A76:A79"/>
  </mergeCells>
  <hyperlinks>
    <hyperlink ref="T3" location="'Content Page'!A1" display="Back to Content Page"/>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opLeftCell="A13" workbookViewId="0">
      <selection activeCell="B17" sqref="B17"/>
    </sheetView>
  </sheetViews>
  <sheetFormatPr defaultRowHeight="14.5"/>
  <cols>
    <col min="1" max="1" width="33.08984375" customWidth="1"/>
    <col min="2" max="13" width="8.90625" bestFit="1" customWidth="1"/>
    <col min="14" max="15" width="9.7265625" bestFit="1" customWidth="1"/>
    <col min="18" max="18" width="25.1796875" customWidth="1"/>
  </cols>
  <sheetData>
    <row r="1" spans="1:18" s="49" customFormat="1" ht="18" customHeight="1">
      <c r="A1" s="28" t="s">
        <v>523</v>
      </c>
    </row>
    <row r="2" spans="1:18" s="216" customFormat="1" ht="18" customHeight="1">
      <c r="A2" s="189" t="s">
        <v>29</v>
      </c>
      <c r="B2" s="90" t="s">
        <v>360</v>
      </c>
      <c r="C2" s="90" t="s">
        <v>32</v>
      </c>
      <c r="D2" s="90" t="s">
        <v>361</v>
      </c>
      <c r="E2" s="90" t="s">
        <v>31</v>
      </c>
      <c r="F2" s="90">
        <v>2011</v>
      </c>
      <c r="G2" s="90">
        <v>2012</v>
      </c>
      <c r="H2" s="90">
        <v>2013</v>
      </c>
      <c r="I2" s="90">
        <v>2014</v>
      </c>
      <c r="J2" s="90">
        <v>2015</v>
      </c>
      <c r="K2" s="90">
        <v>2016</v>
      </c>
      <c r="L2" s="90">
        <v>2017</v>
      </c>
      <c r="M2" s="90">
        <v>2018</v>
      </c>
      <c r="N2" s="90">
        <v>2019</v>
      </c>
      <c r="O2" s="90">
        <v>2020</v>
      </c>
      <c r="Q2" s="17"/>
      <c r="R2" s="46" t="s">
        <v>521</v>
      </c>
    </row>
    <row r="3" spans="1:18" s="217" customFormat="1" ht="18" customHeight="1">
      <c r="A3" s="45" t="s">
        <v>14</v>
      </c>
      <c r="B3" s="235" t="s">
        <v>7</v>
      </c>
      <c r="C3" s="235" t="s">
        <v>7</v>
      </c>
      <c r="D3" s="235" t="s">
        <v>7</v>
      </c>
      <c r="E3" s="235" t="s">
        <v>7</v>
      </c>
      <c r="F3" s="235" t="s">
        <v>7</v>
      </c>
      <c r="G3" s="235" t="s">
        <v>7</v>
      </c>
      <c r="H3" s="235">
        <v>59599</v>
      </c>
      <c r="I3" s="235">
        <v>98007</v>
      </c>
      <c r="J3" s="235" t="s">
        <v>7</v>
      </c>
      <c r="K3" s="235" t="s">
        <v>7</v>
      </c>
      <c r="L3" s="235" t="s">
        <v>7</v>
      </c>
      <c r="M3" s="235" t="s">
        <v>7</v>
      </c>
      <c r="N3" s="235" t="s">
        <v>7</v>
      </c>
      <c r="O3" s="235" t="s">
        <v>7</v>
      </c>
    </row>
    <row r="4" spans="1:18" s="217" customFormat="1" ht="18" customHeight="1">
      <c r="A4" s="45" t="s">
        <v>13</v>
      </c>
      <c r="B4" s="235">
        <v>219403</v>
      </c>
      <c r="C4" s="235">
        <v>245738</v>
      </c>
      <c r="D4" s="235">
        <v>270860</v>
      </c>
      <c r="E4" s="235">
        <v>333451</v>
      </c>
      <c r="F4" s="235">
        <v>357104</v>
      </c>
      <c r="G4" s="235">
        <v>389815</v>
      </c>
      <c r="H4" s="235">
        <v>405155</v>
      </c>
      <c r="I4" s="235">
        <v>435750</v>
      </c>
      <c r="J4" s="235">
        <v>469664</v>
      </c>
      <c r="K4" s="235">
        <v>500316</v>
      </c>
      <c r="L4" s="235">
        <v>527901</v>
      </c>
      <c r="M4" s="235">
        <v>553648</v>
      </c>
      <c r="N4" s="235">
        <v>601190</v>
      </c>
      <c r="O4" s="235">
        <v>579789</v>
      </c>
    </row>
    <row r="5" spans="1:18" s="217" customFormat="1" ht="18" customHeight="1">
      <c r="A5" s="45" t="s">
        <v>497</v>
      </c>
      <c r="B5" s="235" t="s">
        <v>7</v>
      </c>
      <c r="C5" s="235" t="s">
        <v>7</v>
      </c>
      <c r="D5" s="235" t="s">
        <v>7</v>
      </c>
      <c r="E5" s="235" t="s">
        <v>7</v>
      </c>
      <c r="F5" s="235" t="s">
        <v>7</v>
      </c>
      <c r="G5" s="235" t="s">
        <v>7</v>
      </c>
      <c r="H5" s="235" t="s">
        <v>7</v>
      </c>
      <c r="I5" s="235" t="s">
        <v>7</v>
      </c>
      <c r="J5" s="235" t="s">
        <v>7</v>
      </c>
      <c r="K5" s="235" t="s">
        <v>7</v>
      </c>
      <c r="L5" s="235" t="s">
        <v>7</v>
      </c>
      <c r="M5" s="235" t="s">
        <v>7</v>
      </c>
      <c r="N5" s="235" t="s">
        <v>7</v>
      </c>
      <c r="O5" s="235" t="s">
        <v>7</v>
      </c>
    </row>
    <row r="6" spans="1:18" s="217" customFormat="1" ht="18" customHeight="1">
      <c r="A6" s="45" t="s">
        <v>37</v>
      </c>
      <c r="B6" s="235" t="s">
        <v>7</v>
      </c>
      <c r="C6" s="235" t="s">
        <v>7</v>
      </c>
      <c r="D6" s="235" t="s">
        <v>7</v>
      </c>
      <c r="E6" s="235" t="s">
        <v>7</v>
      </c>
      <c r="F6" s="235" t="s">
        <v>7</v>
      </c>
      <c r="G6" s="235" t="s">
        <v>7</v>
      </c>
      <c r="H6" s="235" t="s">
        <v>7</v>
      </c>
      <c r="I6" s="235" t="s">
        <v>7</v>
      </c>
      <c r="J6" s="235" t="s">
        <v>7</v>
      </c>
      <c r="K6" s="235" t="s">
        <v>7</v>
      </c>
      <c r="L6" s="235" t="s">
        <v>7</v>
      </c>
      <c r="M6" s="235" t="s">
        <v>7</v>
      </c>
      <c r="N6" s="235" t="s">
        <v>7</v>
      </c>
      <c r="O6" s="235" t="s">
        <v>7</v>
      </c>
    </row>
    <row r="7" spans="1:18" s="217" customFormat="1" ht="18" customHeight="1">
      <c r="A7" s="45" t="s">
        <v>496</v>
      </c>
      <c r="B7" s="235" t="s">
        <v>7</v>
      </c>
      <c r="C7" s="235" t="s">
        <v>7</v>
      </c>
      <c r="D7" s="235" t="s">
        <v>7</v>
      </c>
      <c r="E7" s="235" t="s">
        <v>7</v>
      </c>
      <c r="F7" s="235" t="s">
        <v>7</v>
      </c>
      <c r="G7" s="235" t="s">
        <v>7</v>
      </c>
      <c r="H7" s="235" t="s">
        <v>7</v>
      </c>
      <c r="I7" s="235" t="s">
        <v>7</v>
      </c>
      <c r="J7" s="235" t="s">
        <v>7</v>
      </c>
      <c r="K7" s="235" t="s">
        <v>7</v>
      </c>
      <c r="L7" s="235" t="s">
        <v>7</v>
      </c>
      <c r="M7" s="235" t="s">
        <v>7</v>
      </c>
      <c r="N7" s="235" t="s">
        <v>7</v>
      </c>
      <c r="O7" s="235" t="s">
        <v>7</v>
      </c>
    </row>
    <row r="8" spans="1:18" s="217" customFormat="1" ht="18" customHeight="1">
      <c r="A8" s="45" t="s">
        <v>11</v>
      </c>
      <c r="B8" s="235" t="s">
        <v>7</v>
      </c>
      <c r="C8" s="235" t="s">
        <v>7</v>
      </c>
      <c r="D8" s="235" t="s">
        <v>7</v>
      </c>
      <c r="E8" s="235" t="s">
        <v>7</v>
      </c>
      <c r="F8" s="235" t="s">
        <v>7</v>
      </c>
      <c r="G8" s="235" t="s">
        <v>7</v>
      </c>
      <c r="H8" s="235" t="s">
        <v>7</v>
      </c>
      <c r="I8" s="235" t="s">
        <v>7</v>
      </c>
      <c r="J8" s="235" t="s">
        <v>7</v>
      </c>
      <c r="K8" s="235" t="s">
        <v>7</v>
      </c>
      <c r="L8" s="235" t="s">
        <v>7</v>
      </c>
      <c r="M8" s="235" t="s">
        <v>7</v>
      </c>
      <c r="N8" s="235" t="s">
        <v>7</v>
      </c>
      <c r="O8" s="235" t="s">
        <v>7</v>
      </c>
    </row>
    <row r="9" spans="1:18" s="217" customFormat="1" ht="18" customHeight="1">
      <c r="A9" s="45" t="s">
        <v>10</v>
      </c>
      <c r="B9" s="235" t="s">
        <v>41</v>
      </c>
      <c r="C9" s="235" t="s">
        <v>41</v>
      </c>
      <c r="D9" s="235" t="s">
        <v>41</v>
      </c>
      <c r="E9" s="235" t="s">
        <v>41</v>
      </c>
      <c r="F9" s="235" t="s">
        <v>41</v>
      </c>
      <c r="G9" s="235" t="s">
        <v>41</v>
      </c>
      <c r="H9" s="235" t="s">
        <v>41</v>
      </c>
      <c r="I9" s="235" t="s">
        <v>41</v>
      </c>
      <c r="J9" s="235" t="s">
        <v>41</v>
      </c>
      <c r="K9" s="235" t="s">
        <v>41</v>
      </c>
      <c r="L9" s="235" t="s">
        <v>41</v>
      </c>
      <c r="M9" s="235" t="s">
        <v>41</v>
      </c>
      <c r="N9" s="235" t="s">
        <v>41</v>
      </c>
      <c r="O9" s="235" t="s">
        <v>41</v>
      </c>
    </row>
    <row r="10" spans="1:18" s="217" customFormat="1" ht="18" customHeight="1">
      <c r="A10" s="45" t="s">
        <v>9</v>
      </c>
      <c r="B10" s="235" t="s">
        <v>7</v>
      </c>
      <c r="C10" s="235" t="s">
        <v>7</v>
      </c>
      <c r="D10" s="235" t="s">
        <v>7</v>
      </c>
      <c r="E10" s="235" t="s">
        <v>7</v>
      </c>
      <c r="F10" s="235" t="s">
        <v>7</v>
      </c>
      <c r="G10" s="235" t="s">
        <v>7</v>
      </c>
      <c r="H10" s="235" t="s">
        <v>7</v>
      </c>
      <c r="I10" s="235" t="s">
        <v>7</v>
      </c>
      <c r="J10" s="235" t="s">
        <v>7</v>
      </c>
      <c r="K10" s="235" t="s">
        <v>7</v>
      </c>
      <c r="L10" s="235" t="s">
        <v>7</v>
      </c>
      <c r="M10" s="235" t="s">
        <v>7</v>
      </c>
      <c r="N10" s="235" t="s">
        <v>7</v>
      </c>
      <c r="O10" s="235" t="s">
        <v>7</v>
      </c>
    </row>
    <row r="11" spans="1:18" s="217" customFormat="1" ht="18" customHeight="1">
      <c r="A11" s="45" t="s">
        <v>8</v>
      </c>
      <c r="B11" s="254">
        <v>332350</v>
      </c>
      <c r="C11" s="254">
        <v>349597</v>
      </c>
      <c r="D11" s="254">
        <v>364697</v>
      </c>
      <c r="E11" s="254">
        <v>382294</v>
      </c>
      <c r="F11" s="254">
        <v>399085</v>
      </c>
      <c r="G11" s="254">
        <v>420081</v>
      </c>
      <c r="H11" s="254">
        <v>441649</v>
      </c>
      <c r="I11" s="254">
        <v>463210</v>
      </c>
      <c r="J11" s="254">
        <v>484294</v>
      </c>
      <c r="K11" s="254">
        <v>505823</v>
      </c>
      <c r="L11" s="254">
        <v>529884</v>
      </c>
      <c r="M11" s="254">
        <v>554002</v>
      </c>
      <c r="N11" s="254">
        <v>578544</v>
      </c>
      <c r="O11" s="254">
        <v>597823</v>
      </c>
    </row>
    <row r="12" spans="1:18" s="217" customFormat="1" ht="18" customHeight="1">
      <c r="A12" s="45" t="s">
        <v>6</v>
      </c>
      <c r="B12" s="235">
        <v>441693</v>
      </c>
      <c r="C12" s="235">
        <v>471522</v>
      </c>
      <c r="D12" s="235">
        <v>514787</v>
      </c>
      <c r="E12" s="235">
        <v>555953</v>
      </c>
      <c r="F12" s="235">
        <v>598014</v>
      </c>
      <c r="G12" s="235">
        <v>648907</v>
      </c>
      <c r="H12" s="235">
        <v>542336</v>
      </c>
      <c r="I12" s="235">
        <v>604979</v>
      </c>
      <c r="J12" s="235">
        <v>661355</v>
      </c>
      <c r="K12" s="235">
        <v>697354</v>
      </c>
      <c r="L12" s="235">
        <v>735664</v>
      </c>
      <c r="M12" s="235">
        <v>782757</v>
      </c>
      <c r="N12" s="235">
        <v>835607</v>
      </c>
      <c r="O12" s="235">
        <v>883659</v>
      </c>
    </row>
    <row r="13" spans="1:18" s="217" customFormat="1" ht="18" customHeight="1">
      <c r="A13" s="45" t="s">
        <v>5</v>
      </c>
      <c r="B13" s="235" t="s">
        <v>7</v>
      </c>
      <c r="C13" s="235" t="s">
        <v>7</v>
      </c>
      <c r="D13" s="235" t="s">
        <v>7</v>
      </c>
      <c r="E13" s="235" t="s">
        <v>7</v>
      </c>
      <c r="F13" s="235" t="s">
        <v>7</v>
      </c>
      <c r="G13" s="235" t="s">
        <v>7</v>
      </c>
      <c r="H13" s="235" t="s">
        <v>7</v>
      </c>
      <c r="I13" s="235" t="s">
        <v>7</v>
      </c>
      <c r="J13" s="235" t="s">
        <v>7</v>
      </c>
      <c r="K13" s="235" t="s">
        <v>7</v>
      </c>
      <c r="L13" s="235" t="s">
        <v>7</v>
      </c>
      <c r="M13" s="235" t="s">
        <v>7</v>
      </c>
      <c r="N13" s="235" t="s">
        <v>7</v>
      </c>
      <c r="O13" s="235" t="s">
        <v>7</v>
      </c>
    </row>
    <row r="14" spans="1:18" s="217" customFormat="1" ht="18" customHeight="1">
      <c r="A14" s="45" t="s">
        <v>4</v>
      </c>
      <c r="B14" s="235" t="s">
        <v>7</v>
      </c>
      <c r="C14" s="235" t="s">
        <v>7</v>
      </c>
      <c r="D14" s="235" t="s">
        <v>7</v>
      </c>
      <c r="E14" s="235" t="s">
        <v>7</v>
      </c>
      <c r="F14" s="235" t="s">
        <v>7</v>
      </c>
      <c r="G14" s="235" t="s">
        <v>7</v>
      </c>
      <c r="H14" s="235" t="s">
        <v>7</v>
      </c>
      <c r="I14" s="235" t="s">
        <v>7</v>
      </c>
      <c r="J14" s="235" t="s">
        <v>7</v>
      </c>
      <c r="K14" s="235" t="s">
        <v>7</v>
      </c>
      <c r="L14" s="235" t="s">
        <v>7</v>
      </c>
      <c r="M14" s="235" t="s">
        <v>7</v>
      </c>
      <c r="N14" s="235" t="s">
        <v>7</v>
      </c>
      <c r="O14" s="235" t="s">
        <v>7</v>
      </c>
    </row>
    <row r="15" spans="1:18" s="217" customFormat="1" ht="18" customHeight="1">
      <c r="A15" s="45" t="s">
        <v>3</v>
      </c>
      <c r="B15" s="235" t="s">
        <v>7</v>
      </c>
      <c r="C15" s="235" t="s">
        <v>7</v>
      </c>
      <c r="D15" s="235" t="s">
        <v>7</v>
      </c>
      <c r="E15" s="235" t="s">
        <v>7</v>
      </c>
      <c r="F15" s="235" t="s">
        <v>7</v>
      </c>
      <c r="G15" s="235" t="s">
        <v>7</v>
      </c>
      <c r="H15" s="235" t="s">
        <v>7</v>
      </c>
      <c r="I15" s="235" t="s">
        <v>7</v>
      </c>
      <c r="J15" s="235" t="s">
        <v>7</v>
      </c>
      <c r="K15" s="235" t="s">
        <v>7</v>
      </c>
      <c r="L15" s="235" t="s">
        <v>7</v>
      </c>
      <c r="M15" s="235" t="s">
        <v>7</v>
      </c>
      <c r="N15" s="235" t="s">
        <v>7</v>
      </c>
      <c r="O15" s="235" t="s">
        <v>7</v>
      </c>
    </row>
    <row r="16" spans="1:18" s="217" customFormat="1" ht="18" customHeight="1">
      <c r="A16" s="45" t="s">
        <v>30</v>
      </c>
      <c r="B16" s="235">
        <v>70587</v>
      </c>
      <c r="C16" s="235">
        <v>95364</v>
      </c>
      <c r="D16" s="235">
        <v>147499</v>
      </c>
      <c r="E16" s="235">
        <v>177749</v>
      </c>
      <c r="F16" s="235">
        <v>173700</v>
      </c>
      <c r="G16" s="235">
        <v>176296</v>
      </c>
      <c r="H16" s="235">
        <v>223658</v>
      </c>
      <c r="I16" s="235">
        <v>306347</v>
      </c>
      <c r="J16" s="235">
        <v>244195</v>
      </c>
      <c r="K16" s="235" t="s">
        <v>7</v>
      </c>
      <c r="L16" s="235" t="s">
        <v>7</v>
      </c>
      <c r="M16" s="235" t="s">
        <v>7</v>
      </c>
      <c r="N16" s="235" t="s">
        <v>7</v>
      </c>
      <c r="O16" s="235" t="s">
        <v>7</v>
      </c>
    </row>
    <row r="17" spans="1:15" s="217" customFormat="1" ht="18" customHeight="1">
      <c r="A17" s="45" t="s">
        <v>1</v>
      </c>
      <c r="B17" s="235">
        <v>31138</v>
      </c>
      <c r="C17" s="235">
        <v>41517</v>
      </c>
      <c r="D17" s="235">
        <v>25697</v>
      </c>
      <c r="E17" s="235">
        <v>28592</v>
      </c>
      <c r="F17" s="235">
        <v>41696</v>
      </c>
      <c r="G17" s="235">
        <v>65184</v>
      </c>
      <c r="H17" s="235">
        <v>78448</v>
      </c>
      <c r="I17" s="235">
        <v>70520</v>
      </c>
      <c r="J17" s="235">
        <v>56574</v>
      </c>
      <c r="K17" s="235" t="s">
        <v>7</v>
      </c>
      <c r="L17" s="235" t="s">
        <v>7</v>
      </c>
      <c r="M17" s="235" t="s">
        <v>7</v>
      </c>
      <c r="N17" s="235" t="s">
        <v>7</v>
      </c>
      <c r="O17" s="235" t="s">
        <v>7</v>
      </c>
    </row>
    <row r="18" spans="1:15" s="217" customFormat="1" ht="18" customHeight="1">
      <c r="A18" s="45" t="s">
        <v>0</v>
      </c>
      <c r="B18" s="235" t="s">
        <v>39</v>
      </c>
      <c r="C18" s="235" t="s">
        <v>39</v>
      </c>
      <c r="D18" s="235" t="s">
        <v>39</v>
      </c>
      <c r="E18" s="235" t="s">
        <v>39</v>
      </c>
      <c r="F18" s="235" t="s">
        <v>39</v>
      </c>
      <c r="G18" s="235" t="s">
        <v>39</v>
      </c>
      <c r="H18" s="235" t="s">
        <v>39</v>
      </c>
      <c r="I18" s="235" t="s">
        <v>39</v>
      </c>
      <c r="J18" s="235" t="s">
        <v>39</v>
      </c>
      <c r="K18" s="235" t="s">
        <v>39</v>
      </c>
      <c r="L18" s="235" t="s">
        <v>39</v>
      </c>
      <c r="M18" s="235" t="s">
        <v>39</v>
      </c>
      <c r="N18" s="235">
        <v>1251328</v>
      </c>
      <c r="O18" s="235">
        <v>1307620</v>
      </c>
    </row>
    <row r="21" spans="1:15">
      <c r="A21" s="185" t="s">
        <v>353</v>
      </c>
    </row>
    <row r="22" spans="1:15">
      <c r="A22" s="185" t="s">
        <v>570</v>
      </c>
    </row>
    <row r="23" spans="1:15">
      <c r="A23" s="185" t="s">
        <v>569</v>
      </c>
    </row>
  </sheetData>
  <hyperlinks>
    <hyperlink ref="R2" location="Content!A1" display="Back to content pag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A13" zoomScale="95" zoomScaleNormal="95" workbookViewId="0">
      <selection activeCell="AB1" sqref="AB1:AF1048576"/>
    </sheetView>
  </sheetViews>
  <sheetFormatPr defaultColWidth="9.1796875" defaultRowHeight="18" customHeight="1"/>
  <cols>
    <col min="1" max="1" width="35" style="27" customWidth="1"/>
    <col min="2" max="24" width="9.1796875" style="49"/>
    <col min="25" max="25" width="19" style="49" customWidth="1"/>
    <col min="26" max="16384" width="9.1796875" style="49"/>
  </cols>
  <sheetData>
    <row r="1" spans="1:25" ht="18" customHeight="1">
      <c r="A1" s="28" t="s">
        <v>524</v>
      </c>
    </row>
    <row r="2" spans="1:25" ht="18" customHeight="1">
      <c r="A2" s="189"/>
      <c r="B2" s="310" t="s">
        <v>363</v>
      </c>
      <c r="C2" s="310"/>
      <c r="D2" s="310"/>
      <c r="E2" s="310"/>
      <c r="F2" s="310"/>
      <c r="G2" s="310"/>
      <c r="H2" s="310"/>
      <c r="I2" s="310"/>
      <c r="J2" s="310"/>
      <c r="K2" s="310"/>
      <c r="L2" s="310"/>
      <c r="M2" s="310"/>
      <c r="N2" s="310"/>
      <c r="O2" s="310"/>
      <c r="P2" s="310"/>
      <c r="Q2" s="310"/>
      <c r="R2" s="310"/>
      <c r="S2" s="310"/>
      <c r="T2" s="310"/>
      <c r="U2" s="310"/>
      <c r="V2" s="310"/>
    </row>
    <row r="3" spans="1:25" s="53" customFormat="1" ht="18" customHeight="1">
      <c r="A3" s="189" t="s">
        <v>29</v>
      </c>
      <c r="B3" s="90" t="s">
        <v>357</v>
      </c>
      <c r="C3" s="90" t="s">
        <v>364</v>
      </c>
      <c r="D3" s="90" t="s">
        <v>365</v>
      </c>
      <c r="E3" s="90" t="s">
        <v>366</v>
      </c>
      <c r="F3" s="90" t="s">
        <v>367</v>
      </c>
      <c r="G3" s="90" t="s">
        <v>358</v>
      </c>
      <c r="H3" s="90" t="s">
        <v>359</v>
      </c>
      <c r="I3" s="90" t="s">
        <v>360</v>
      </c>
      <c r="J3" s="90" t="s">
        <v>32</v>
      </c>
      <c r="K3" s="90" t="s">
        <v>361</v>
      </c>
      <c r="L3" s="90" t="s">
        <v>31</v>
      </c>
      <c r="M3" s="90">
        <v>2011</v>
      </c>
      <c r="N3" s="90">
        <v>2012</v>
      </c>
      <c r="O3" s="90">
        <v>2013</v>
      </c>
      <c r="P3" s="90">
        <v>2014</v>
      </c>
      <c r="Q3" s="90">
        <v>2015</v>
      </c>
      <c r="R3" s="90">
        <v>2016</v>
      </c>
      <c r="S3" s="90">
        <v>2017</v>
      </c>
      <c r="T3" s="90">
        <v>2018</v>
      </c>
      <c r="U3" s="90">
        <v>2019</v>
      </c>
      <c r="V3" s="90">
        <v>2020</v>
      </c>
      <c r="X3" s="17"/>
      <c r="Y3" s="46" t="s">
        <v>521</v>
      </c>
    </row>
    <row r="4" spans="1:25" s="52" customFormat="1" ht="18" customHeight="1">
      <c r="A4" s="45" t="s">
        <v>14</v>
      </c>
      <c r="B4" s="250"/>
      <c r="C4" s="250"/>
      <c r="D4" s="250"/>
      <c r="E4" s="250"/>
      <c r="F4" s="250"/>
      <c r="G4" s="250"/>
      <c r="H4" s="250">
        <v>40</v>
      </c>
      <c r="I4" s="250">
        <v>38</v>
      </c>
      <c r="J4" s="258" t="s">
        <v>7</v>
      </c>
      <c r="K4" s="258" t="s">
        <v>7</v>
      </c>
      <c r="L4" s="258" t="s">
        <v>7</v>
      </c>
      <c r="M4" s="258" t="s">
        <v>7</v>
      </c>
      <c r="N4" s="258" t="s">
        <v>7</v>
      </c>
      <c r="O4" s="258" t="s">
        <v>7</v>
      </c>
      <c r="P4" s="258" t="s">
        <v>7</v>
      </c>
      <c r="Q4" s="258" t="s">
        <v>7</v>
      </c>
      <c r="R4" s="258" t="s">
        <v>7</v>
      </c>
      <c r="S4" s="258" t="s">
        <v>7</v>
      </c>
      <c r="T4" s="258" t="s">
        <v>7</v>
      </c>
      <c r="U4" s="258" t="s">
        <v>7</v>
      </c>
      <c r="V4" s="258" t="s">
        <v>7</v>
      </c>
    </row>
    <row r="5" spans="1:25" s="52" customFormat="1" ht="18" customHeight="1">
      <c r="A5" s="45" t="s">
        <v>13</v>
      </c>
      <c r="B5" s="250">
        <v>84.4</v>
      </c>
      <c r="C5" s="250">
        <v>89.6</v>
      </c>
      <c r="D5" s="250">
        <v>79.599999999999994</v>
      </c>
      <c r="E5" s="250">
        <v>99</v>
      </c>
      <c r="F5" s="250">
        <v>106</v>
      </c>
      <c r="G5" s="250">
        <v>110.7</v>
      </c>
      <c r="H5" s="250">
        <v>116.4</v>
      </c>
      <c r="I5" s="250">
        <v>126.3</v>
      </c>
      <c r="J5" s="250">
        <v>140</v>
      </c>
      <c r="K5" s="250">
        <v>152.5</v>
      </c>
      <c r="L5" s="250">
        <v>185.3</v>
      </c>
      <c r="M5" s="250">
        <v>176.3</v>
      </c>
      <c r="N5" s="250">
        <v>192.5</v>
      </c>
      <c r="O5" s="250">
        <v>200.1</v>
      </c>
      <c r="P5" s="250">
        <v>210</v>
      </c>
      <c r="Q5" s="250">
        <v>209</v>
      </c>
      <c r="R5" s="250">
        <v>220.3</v>
      </c>
      <c r="S5" s="250">
        <v>227.6</v>
      </c>
      <c r="T5" s="250">
        <v>235</v>
      </c>
      <c r="U5" s="250">
        <v>251.2</v>
      </c>
      <c r="V5" s="250">
        <v>242</v>
      </c>
    </row>
    <row r="6" spans="1:25" s="52" customFormat="1" ht="18" customHeight="1">
      <c r="A6" s="45" t="s">
        <v>497</v>
      </c>
      <c r="B6" s="258" t="s">
        <v>7</v>
      </c>
      <c r="C6" s="258" t="s">
        <v>7</v>
      </c>
      <c r="D6" s="258" t="s">
        <v>7</v>
      </c>
      <c r="E6" s="258" t="s">
        <v>7</v>
      </c>
      <c r="F6" s="258" t="s">
        <v>7</v>
      </c>
      <c r="G6" s="258" t="s">
        <v>7</v>
      </c>
      <c r="H6" s="258" t="s">
        <v>7</v>
      </c>
      <c r="I6" s="258" t="s">
        <v>7</v>
      </c>
      <c r="J6" s="258" t="s">
        <v>7</v>
      </c>
      <c r="K6" s="258" t="s">
        <v>7</v>
      </c>
      <c r="L6" s="258" t="s">
        <v>7</v>
      </c>
      <c r="M6" s="258" t="s">
        <v>7</v>
      </c>
      <c r="N6" s="258" t="s">
        <v>7</v>
      </c>
      <c r="O6" s="258" t="s">
        <v>7</v>
      </c>
      <c r="P6" s="258" t="s">
        <v>7</v>
      </c>
      <c r="Q6" s="258" t="s">
        <v>7</v>
      </c>
      <c r="R6" s="258" t="s">
        <v>7</v>
      </c>
      <c r="S6" s="258" t="s">
        <v>7</v>
      </c>
      <c r="T6" s="258" t="s">
        <v>7</v>
      </c>
      <c r="U6" s="258" t="s">
        <v>7</v>
      </c>
      <c r="V6" s="258" t="s">
        <v>7</v>
      </c>
    </row>
    <row r="7" spans="1:25" s="52" customFormat="1" ht="18" customHeight="1">
      <c r="A7" s="45" t="s">
        <v>37</v>
      </c>
      <c r="B7" s="250"/>
      <c r="C7" s="250"/>
      <c r="D7" s="250"/>
      <c r="E7" s="250"/>
      <c r="F7" s="250"/>
      <c r="G7" s="250"/>
      <c r="H7" s="250"/>
      <c r="I7" s="250">
        <v>5</v>
      </c>
      <c r="J7" s="258" t="s">
        <v>7</v>
      </c>
      <c r="K7" s="258" t="s">
        <v>7</v>
      </c>
      <c r="L7" s="258" t="s">
        <v>7</v>
      </c>
      <c r="M7" s="258" t="s">
        <v>7</v>
      </c>
      <c r="N7" s="258" t="s">
        <v>7</v>
      </c>
      <c r="O7" s="258" t="s">
        <v>7</v>
      </c>
      <c r="P7" s="258" t="s">
        <v>7</v>
      </c>
      <c r="Q7" s="258" t="s">
        <v>7</v>
      </c>
      <c r="R7" s="258" t="s">
        <v>7</v>
      </c>
      <c r="S7" s="258" t="s">
        <v>7</v>
      </c>
      <c r="T7" s="258" t="s">
        <v>7</v>
      </c>
      <c r="U7" s="258" t="s">
        <v>7</v>
      </c>
      <c r="V7" s="258" t="s">
        <v>7</v>
      </c>
    </row>
    <row r="8" spans="1:25" s="52" customFormat="1" ht="18" customHeight="1">
      <c r="A8" s="45" t="s">
        <v>496</v>
      </c>
      <c r="B8" s="250"/>
      <c r="C8" s="250"/>
      <c r="D8" s="250">
        <v>107.79450757575758</v>
      </c>
      <c r="E8" s="250">
        <v>116.64569842738206</v>
      </c>
      <c r="F8" s="250">
        <v>119.70226244343891</v>
      </c>
      <c r="G8" s="250">
        <v>138.24727992087043</v>
      </c>
      <c r="H8" s="250">
        <v>144.46995073891625</v>
      </c>
      <c r="I8" s="250">
        <v>150.76227897838899</v>
      </c>
      <c r="J8" s="250">
        <v>156.15310077519379</v>
      </c>
      <c r="K8" s="250">
        <v>162.84770114942529</v>
      </c>
      <c r="L8" s="258" t="s">
        <v>7</v>
      </c>
      <c r="M8" s="258" t="s">
        <v>7</v>
      </c>
      <c r="N8" s="258" t="s">
        <v>7</v>
      </c>
      <c r="O8" s="258" t="s">
        <v>7</v>
      </c>
      <c r="P8" s="258" t="s">
        <v>7</v>
      </c>
      <c r="Q8" s="258" t="s">
        <v>7</v>
      </c>
      <c r="R8" s="258" t="s">
        <v>7</v>
      </c>
      <c r="S8" s="258" t="s">
        <v>7</v>
      </c>
      <c r="T8" s="258" t="s">
        <v>7</v>
      </c>
      <c r="U8" s="258" t="s">
        <v>7</v>
      </c>
      <c r="V8" s="258" t="s">
        <v>7</v>
      </c>
    </row>
    <row r="9" spans="1:25" s="52" customFormat="1" ht="18" customHeight="1">
      <c r="A9" s="45" t="s">
        <v>11</v>
      </c>
      <c r="B9" s="258" t="s">
        <v>7</v>
      </c>
      <c r="C9" s="258" t="s">
        <v>7</v>
      </c>
      <c r="D9" s="258" t="s">
        <v>7</v>
      </c>
      <c r="E9" s="258" t="s">
        <v>7</v>
      </c>
      <c r="F9" s="258" t="s">
        <v>7</v>
      </c>
      <c r="G9" s="258" t="s">
        <v>7</v>
      </c>
      <c r="H9" s="258" t="s">
        <v>7</v>
      </c>
      <c r="I9" s="258" t="s">
        <v>7</v>
      </c>
      <c r="J9" s="258" t="s">
        <v>7</v>
      </c>
      <c r="K9" s="258" t="s">
        <v>7</v>
      </c>
      <c r="L9" s="258" t="s">
        <v>7</v>
      </c>
      <c r="M9" s="258" t="s">
        <v>7</v>
      </c>
      <c r="N9" s="258" t="s">
        <v>7</v>
      </c>
      <c r="O9" s="258" t="s">
        <v>7</v>
      </c>
      <c r="P9" s="258" t="s">
        <v>7</v>
      </c>
      <c r="Q9" s="258" t="s">
        <v>7</v>
      </c>
      <c r="R9" s="258" t="s">
        <v>7</v>
      </c>
      <c r="S9" s="258" t="s">
        <v>7</v>
      </c>
      <c r="T9" s="258" t="s">
        <v>7</v>
      </c>
      <c r="U9" s="258" t="s">
        <v>7</v>
      </c>
      <c r="V9" s="258" t="s">
        <v>7</v>
      </c>
    </row>
    <row r="10" spans="1:25" s="52" customFormat="1" ht="18" customHeight="1">
      <c r="A10" s="45" t="s">
        <v>10</v>
      </c>
      <c r="B10" s="250"/>
      <c r="C10" s="250"/>
      <c r="D10" s="250">
        <v>9.9799615360754395</v>
      </c>
      <c r="E10" s="250">
        <v>10.531805848658426</v>
      </c>
      <c r="F10" s="250">
        <v>11</v>
      </c>
      <c r="G10" s="250">
        <v>12</v>
      </c>
      <c r="H10" s="250">
        <v>13</v>
      </c>
      <c r="I10" s="250">
        <v>16</v>
      </c>
      <c r="J10" s="250">
        <v>19</v>
      </c>
      <c r="K10" s="250">
        <v>26</v>
      </c>
      <c r="L10" s="258" t="s">
        <v>7</v>
      </c>
      <c r="M10" s="258" t="s">
        <v>7</v>
      </c>
      <c r="N10" s="258" t="s">
        <v>7</v>
      </c>
      <c r="O10" s="258" t="s">
        <v>7</v>
      </c>
      <c r="P10" s="258" t="s">
        <v>7</v>
      </c>
      <c r="Q10" s="258" t="s">
        <v>7</v>
      </c>
      <c r="R10" s="258" t="s">
        <v>7</v>
      </c>
      <c r="S10" s="258" t="s">
        <v>7</v>
      </c>
      <c r="T10" s="258" t="s">
        <v>7</v>
      </c>
      <c r="U10" s="258" t="s">
        <v>7</v>
      </c>
      <c r="V10" s="258" t="s">
        <v>7</v>
      </c>
    </row>
    <row r="11" spans="1:25" s="52" customFormat="1" ht="18" customHeight="1">
      <c r="A11" s="45" t="s">
        <v>9</v>
      </c>
      <c r="B11" s="250"/>
      <c r="C11" s="250"/>
      <c r="D11" s="250"/>
      <c r="E11" s="250"/>
      <c r="F11" s="250"/>
      <c r="G11" s="250"/>
      <c r="H11" s="250"/>
      <c r="I11" s="250">
        <v>8</v>
      </c>
      <c r="J11" s="258" t="s">
        <v>7</v>
      </c>
      <c r="K11" s="258" t="s">
        <v>7</v>
      </c>
      <c r="L11" s="258" t="s">
        <v>7</v>
      </c>
      <c r="M11" s="258" t="s">
        <v>7</v>
      </c>
      <c r="N11" s="258" t="s">
        <v>7</v>
      </c>
      <c r="O11" s="258" t="s">
        <v>7</v>
      </c>
      <c r="P11" s="258" t="s">
        <v>7</v>
      </c>
      <c r="Q11" s="258" t="s">
        <v>7</v>
      </c>
      <c r="R11" s="258" t="s">
        <v>7</v>
      </c>
      <c r="S11" s="258" t="s">
        <v>7</v>
      </c>
      <c r="T11" s="258" t="s">
        <v>7</v>
      </c>
      <c r="U11" s="258" t="s">
        <v>7</v>
      </c>
      <c r="V11" s="258" t="s">
        <v>7</v>
      </c>
    </row>
    <row r="12" spans="1:25" s="52" customFormat="1" ht="18" customHeight="1">
      <c r="A12" s="45" t="s">
        <v>8</v>
      </c>
      <c r="B12" s="259">
        <v>210.48845706779812</v>
      </c>
      <c r="C12" s="259">
        <v>217.69777682311246</v>
      </c>
      <c r="D12" s="259">
        <v>226</v>
      </c>
      <c r="E12" s="259">
        <v>233</v>
      </c>
      <c r="F12" s="259">
        <v>245</v>
      </c>
      <c r="G12" s="259">
        <v>255</v>
      </c>
      <c r="H12" s="259">
        <v>266</v>
      </c>
      <c r="I12" s="259">
        <v>277</v>
      </c>
      <c r="J12" s="259">
        <v>290</v>
      </c>
      <c r="K12" s="259">
        <v>302</v>
      </c>
      <c r="L12" s="259">
        <v>316</v>
      </c>
      <c r="M12" s="259">
        <v>329</v>
      </c>
      <c r="N12" s="259">
        <v>346</v>
      </c>
      <c r="O12" s="259">
        <v>363</v>
      </c>
      <c r="P12" s="259">
        <v>380</v>
      </c>
      <c r="Q12" s="259">
        <v>397</v>
      </c>
      <c r="R12" s="259">
        <v>414.19719573899067</v>
      </c>
      <c r="S12" s="259">
        <v>433.62916589946605</v>
      </c>
      <c r="T12" s="259">
        <v>453.25738708695638</v>
      </c>
      <c r="U12" s="259">
        <v>473.30857208305383</v>
      </c>
      <c r="V12" s="259">
        <v>489.2484866042895</v>
      </c>
    </row>
    <row r="13" spans="1:25" s="52" customFormat="1" ht="18" customHeight="1">
      <c r="A13" s="45" t="s">
        <v>6</v>
      </c>
      <c r="B13" s="250"/>
      <c r="C13" s="250"/>
      <c r="D13" s="250"/>
      <c r="E13" s="250"/>
      <c r="F13" s="250"/>
      <c r="G13" s="250"/>
      <c r="H13" s="250"/>
      <c r="I13" s="250">
        <v>21</v>
      </c>
      <c r="J13" s="250">
        <v>22</v>
      </c>
      <c r="K13" s="250">
        <v>24</v>
      </c>
      <c r="L13" s="250">
        <v>24</v>
      </c>
      <c r="M13" s="250">
        <v>26</v>
      </c>
      <c r="N13" s="250">
        <v>27</v>
      </c>
      <c r="O13" s="250">
        <v>22</v>
      </c>
      <c r="P13" s="250">
        <v>24</v>
      </c>
      <c r="Q13" s="250">
        <v>26</v>
      </c>
      <c r="R13" s="259">
        <v>26.39</v>
      </c>
      <c r="S13" s="259">
        <v>27.84</v>
      </c>
      <c r="T13" s="259">
        <v>28.11</v>
      </c>
      <c r="U13" s="259">
        <v>28.5</v>
      </c>
      <c r="V13" s="259">
        <v>29.39</v>
      </c>
    </row>
    <row r="14" spans="1:25" s="52" customFormat="1" ht="18" customHeight="1">
      <c r="A14" s="45" t="s">
        <v>5</v>
      </c>
      <c r="B14" s="250"/>
      <c r="C14" s="250"/>
      <c r="D14" s="250"/>
      <c r="E14" s="250"/>
      <c r="F14" s="250"/>
      <c r="G14" s="250"/>
      <c r="H14" s="250"/>
      <c r="I14" s="250">
        <v>110</v>
      </c>
      <c r="J14" s="250"/>
      <c r="K14" s="250">
        <v>103</v>
      </c>
      <c r="L14" s="250">
        <v>107</v>
      </c>
      <c r="M14" s="258" t="s">
        <v>7</v>
      </c>
      <c r="N14" s="258" t="s">
        <v>7</v>
      </c>
      <c r="O14" s="258" t="s">
        <v>7</v>
      </c>
      <c r="P14" s="258" t="s">
        <v>7</v>
      </c>
      <c r="Q14" s="258" t="s">
        <v>7</v>
      </c>
      <c r="R14" s="258" t="s">
        <v>7</v>
      </c>
      <c r="S14" s="258" t="s">
        <v>7</v>
      </c>
      <c r="T14" s="258" t="s">
        <v>7</v>
      </c>
      <c r="U14" s="258" t="s">
        <v>7</v>
      </c>
      <c r="V14" s="258" t="s">
        <v>7</v>
      </c>
    </row>
    <row r="15" spans="1:25" s="52" customFormat="1" ht="18" customHeight="1">
      <c r="A15" s="45" t="s">
        <v>4</v>
      </c>
      <c r="B15" s="250">
        <v>117</v>
      </c>
      <c r="C15" s="250">
        <v>100</v>
      </c>
      <c r="D15" s="250">
        <v>121</v>
      </c>
      <c r="E15" s="250">
        <v>120</v>
      </c>
      <c r="F15" s="250">
        <v>122.57047590178841</v>
      </c>
      <c r="G15" s="250">
        <v>126.92799729657969</v>
      </c>
      <c r="H15" s="250">
        <v>130.16548463356975</v>
      </c>
      <c r="I15" s="250">
        <v>139.39294156386345</v>
      </c>
      <c r="J15" s="250">
        <v>154.42292653755925</v>
      </c>
      <c r="K15" s="250">
        <v>155.69657953217714</v>
      </c>
      <c r="L15" s="250">
        <v>170.61379079870781</v>
      </c>
      <c r="M15" s="250">
        <v>181.29939044612939</v>
      </c>
      <c r="N15" s="250">
        <v>187.64934373690591</v>
      </c>
      <c r="O15" s="250">
        <v>206.85054864423171</v>
      </c>
      <c r="P15" s="258" t="s">
        <v>7</v>
      </c>
      <c r="Q15" s="258" t="s">
        <v>7</v>
      </c>
      <c r="R15" s="258" t="s">
        <v>7</v>
      </c>
      <c r="S15" s="258" t="s">
        <v>7</v>
      </c>
      <c r="T15" s="258" t="s">
        <v>7</v>
      </c>
      <c r="U15" s="258" t="s">
        <v>7</v>
      </c>
      <c r="V15" s="258" t="s">
        <v>7</v>
      </c>
    </row>
    <row r="16" spans="1:25" s="52" customFormat="1" ht="18" customHeight="1">
      <c r="A16" s="45" t="s">
        <v>3</v>
      </c>
      <c r="B16" s="250"/>
      <c r="C16" s="250"/>
      <c r="D16" s="250"/>
      <c r="E16" s="250"/>
      <c r="F16" s="250">
        <v>135</v>
      </c>
      <c r="G16" s="250">
        <v>142</v>
      </c>
      <c r="H16" s="250">
        <v>150</v>
      </c>
      <c r="I16" s="250">
        <v>158</v>
      </c>
      <c r="J16" s="250">
        <v>160</v>
      </c>
      <c r="K16" s="250">
        <v>162</v>
      </c>
      <c r="L16" s="250">
        <v>165.13855410841501</v>
      </c>
      <c r="M16" s="258" t="s">
        <v>7</v>
      </c>
      <c r="N16" s="258" t="s">
        <v>7</v>
      </c>
      <c r="O16" s="258" t="s">
        <v>7</v>
      </c>
      <c r="P16" s="258" t="s">
        <v>7</v>
      </c>
      <c r="Q16" s="258" t="s">
        <v>7</v>
      </c>
      <c r="R16" s="258" t="s">
        <v>7</v>
      </c>
      <c r="S16" s="258" t="s">
        <v>7</v>
      </c>
      <c r="T16" s="258" t="s">
        <v>7</v>
      </c>
      <c r="U16" s="258" t="s">
        <v>7</v>
      </c>
      <c r="V16" s="258" t="s">
        <v>7</v>
      </c>
    </row>
    <row r="17" spans="1:22" s="52" customFormat="1" ht="18" customHeight="1">
      <c r="A17" s="45" t="s">
        <v>30</v>
      </c>
      <c r="B17" s="250"/>
      <c r="C17" s="250"/>
      <c r="D17" s="250"/>
      <c r="E17" s="250"/>
      <c r="F17" s="250"/>
      <c r="G17" s="250"/>
      <c r="H17" s="250"/>
      <c r="I17" s="250">
        <v>1.8434251066732734</v>
      </c>
      <c r="J17" s="250">
        <v>2.4158275463314807</v>
      </c>
      <c r="K17" s="250">
        <v>3.6255422188773601</v>
      </c>
      <c r="L17" s="250">
        <v>4.2407711294598158</v>
      </c>
      <c r="M17" s="250">
        <v>4.0236922971078641</v>
      </c>
      <c r="N17" s="250">
        <v>4.0411362621836835</v>
      </c>
      <c r="O17" s="250">
        <v>4.8442120104827033</v>
      </c>
      <c r="P17" s="250">
        <v>6.4559552339448452</v>
      </c>
      <c r="Q17" s="250">
        <v>5.0065025384533204</v>
      </c>
      <c r="R17" s="258" t="s">
        <v>7</v>
      </c>
      <c r="S17" s="258" t="s">
        <v>7</v>
      </c>
      <c r="T17" s="258" t="s">
        <v>7</v>
      </c>
      <c r="U17" s="258" t="s">
        <v>7</v>
      </c>
      <c r="V17" s="258" t="s">
        <v>7</v>
      </c>
    </row>
    <row r="18" spans="1:22" s="52" customFormat="1" ht="18" customHeight="1">
      <c r="A18" s="45" t="s">
        <v>1</v>
      </c>
      <c r="B18" s="250"/>
      <c r="C18" s="250"/>
      <c r="D18" s="250"/>
      <c r="E18" s="250"/>
      <c r="F18" s="250">
        <v>10.050775986454447</v>
      </c>
      <c r="G18" s="250">
        <v>12.255864875997917</v>
      </c>
      <c r="H18" s="250">
        <v>15.569625681792486</v>
      </c>
      <c r="I18" s="250">
        <v>18.745092724683722</v>
      </c>
      <c r="J18" s="250">
        <v>22.183828550228881</v>
      </c>
      <c r="K18" s="250">
        <v>23.82298595856501</v>
      </c>
      <c r="L18" s="250">
        <v>25.778630570733263</v>
      </c>
      <c r="M18" s="258" t="s">
        <v>7</v>
      </c>
      <c r="N18" s="258" t="s">
        <v>7</v>
      </c>
      <c r="O18" s="258" t="s">
        <v>7</v>
      </c>
      <c r="P18" s="258" t="s">
        <v>7</v>
      </c>
      <c r="Q18" s="258" t="s">
        <v>7</v>
      </c>
      <c r="R18" s="258" t="s">
        <v>7</v>
      </c>
      <c r="S18" s="258" t="s">
        <v>7</v>
      </c>
      <c r="T18" s="258" t="s">
        <v>7</v>
      </c>
      <c r="U18" s="258" t="s">
        <v>7</v>
      </c>
      <c r="V18" s="258" t="s">
        <v>7</v>
      </c>
    </row>
    <row r="19" spans="1:22" s="52" customFormat="1" ht="18" customHeight="1">
      <c r="A19" s="45" t="s">
        <v>0</v>
      </c>
      <c r="B19" s="250"/>
      <c r="C19" s="250"/>
      <c r="D19" s="250">
        <v>57.490674688440052</v>
      </c>
      <c r="E19" s="250">
        <v>58.523760945337074</v>
      </c>
      <c r="F19" s="250">
        <v>59.016524787180771</v>
      </c>
      <c r="G19" s="250">
        <v>62.00532544378698</v>
      </c>
      <c r="H19" s="250">
        <v>62.619650291423817</v>
      </c>
      <c r="I19" s="250">
        <v>64.413953488372087</v>
      </c>
      <c r="J19" s="250">
        <v>65.910245834020785</v>
      </c>
      <c r="K19" s="250">
        <v>67.72913089690131</v>
      </c>
      <c r="L19" s="250" t="s">
        <v>39</v>
      </c>
      <c r="M19" s="250" t="s">
        <v>39</v>
      </c>
      <c r="N19" s="250" t="s">
        <v>39</v>
      </c>
      <c r="O19" s="250" t="s">
        <v>39</v>
      </c>
      <c r="P19" s="250" t="s">
        <v>39</v>
      </c>
      <c r="Q19" s="250" t="s">
        <v>39</v>
      </c>
      <c r="R19" s="259" t="s">
        <v>39</v>
      </c>
      <c r="S19" s="259" t="s">
        <v>39</v>
      </c>
      <c r="T19" s="259" t="s">
        <v>39</v>
      </c>
      <c r="U19" s="259">
        <v>96</v>
      </c>
      <c r="V19" s="259">
        <v>100</v>
      </c>
    </row>
    <row r="20" spans="1:22" s="52" customFormat="1" ht="18" customHeight="1">
      <c r="A20" s="23"/>
    </row>
    <row r="21" spans="1:22" s="52" customFormat="1" ht="18" customHeight="1">
      <c r="A21" s="185" t="s">
        <v>353</v>
      </c>
    </row>
    <row r="22" spans="1:22" ht="18" customHeight="1">
      <c r="A22" s="185" t="s">
        <v>570</v>
      </c>
    </row>
    <row r="23" spans="1:22" ht="18" customHeight="1">
      <c r="A23" s="185" t="s">
        <v>569</v>
      </c>
    </row>
  </sheetData>
  <mergeCells count="1">
    <mergeCell ref="B2:V2"/>
  </mergeCells>
  <hyperlinks>
    <hyperlink ref="Y3" location="Content!A1" display="Back to content pag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A13" zoomScale="86" zoomScaleNormal="86" workbookViewId="0">
      <selection activeCell="D19" sqref="D19"/>
    </sheetView>
  </sheetViews>
  <sheetFormatPr defaultColWidth="9.1796875" defaultRowHeight="18" customHeight="1"/>
  <cols>
    <col min="1" max="1" width="33.26953125" style="27" customWidth="1"/>
    <col min="2" max="24" width="9.1796875" style="49"/>
    <col min="25" max="25" width="20.7265625" style="49" customWidth="1"/>
    <col min="26" max="16384" width="9.1796875" style="49"/>
  </cols>
  <sheetData>
    <row r="1" spans="1:25" ht="18" customHeight="1">
      <c r="A1" s="28" t="s">
        <v>525</v>
      </c>
    </row>
    <row r="2" spans="1:25" ht="18" customHeight="1">
      <c r="A2" s="189"/>
      <c r="B2" s="310" t="s">
        <v>368</v>
      </c>
      <c r="C2" s="310"/>
      <c r="D2" s="310"/>
      <c r="E2" s="310"/>
      <c r="F2" s="310"/>
      <c r="G2" s="310"/>
      <c r="H2" s="310"/>
      <c r="I2" s="310"/>
      <c r="J2" s="310"/>
      <c r="K2" s="310"/>
      <c r="L2" s="310"/>
      <c r="M2" s="310"/>
      <c r="N2" s="310"/>
      <c r="O2" s="310"/>
      <c r="P2" s="310"/>
      <c r="Q2" s="310"/>
      <c r="R2" s="310"/>
      <c r="S2" s="310"/>
      <c r="T2" s="310"/>
      <c r="U2" s="310"/>
      <c r="V2" s="310"/>
    </row>
    <row r="3" spans="1:25" s="53" customFormat="1" ht="18" customHeight="1">
      <c r="A3" s="189" t="s">
        <v>29</v>
      </c>
      <c r="B3" s="186" t="s">
        <v>357</v>
      </c>
      <c r="C3" s="186" t="s">
        <v>364</v>
      </c>
      <c r="D3" s="186" t="s">
        <v>365</v>
      </c>
      <c r="E3" s="186" t="s">
        <v>366</v>
      </c>
      <c r="F3" s="186" t="s">
        <v>367</v>
      </c>
      <c r="G3" s="186" t="s">
        <v>358</v>
      </c>
      <c r="H3" s="186" t="s">
        <v>359</v>
      </c>
      <c r="I3" s="186" t="s">
        <v>360</v>
      </c>
      <c r="J3" s="186" t="s">
        <v>32</v>
      </c>
      <c r="K3" s="186" t="s">
        <v>361</v>
      </c>
      <c r="L3" s="186" t="s">
        <v>31</v>
      </c>
      <c r="M3" s="186">
        <v>2011</v>
      </c>
      <c r="N3" s="186">
        <v>2012</v>
      </c>
      <c r="O3" s="186">
        <v>2013</v>
      </c>
      <c r="P3" s="186">
        <v>2014</v>
      </c>
      <c r="Q3" s="186">
        <v>2015</v>
      </c>
      <c r="R3" s="186">
        <v>2016</v>
      </c>
      <c r="S3" s="186">
        <v>2017</v>
      </c>
      <c r="T3" s="186">
        <v>2018</v>
      </c>
      <c r="U3" s="186">
        <v>2019</v>
      </c>
      <c r="V3" s="186">
        <v>2020</v>
      </c>
      <c r="Y3" s="46" t="s">
        <v>521</v>
      </c>
    </row>
    <row r="4" spans="1:25" ht="18" customHeight="1">
      <c r="A4" s="45" t="s">
        <v>14</v>
      </c>
      <c r="B4" s="255" t="s">
        <v>7</v>
      </c>
      <c r="C4" s="255" t="s">
        <v>7</v>
      </c>
      <c r="D4" s="236">
        <v>8</v>
      </c>
      <c r="E4" s="255" t="s">
        <v>7</v>
      </c>
      <c r="F4" s="255" t="s">
        <v>7</v>
      </c>
      <c r="G4" s="255" t="s">
        <v>7</v>
      </c>
      <c r="H4" s="255" t="s">
        <v>7</v>
      </c>
      <c r="I4" s="255" t="s">
        <v>7</v>
      </c>
      <c r="J4" s="255" t="s">
        <v>7</v>
      </c>
      <c r="K4" s="255" t="s">
        <v>7</v>
      </c>
      <c r="L4" s="255" t="s">
        <v>7</v>
      </c>
      <c r="M4" s="255" t="s">
        <v>7</v>
      </c>
      <c r="N4" s="255" t="s">
        <v>7</v>
      </c>
      <c r="O4" s="255" t="s">
        <v>7</v>
      </c>
      <c r="P4" s="255" t="s">
        <v>7</v>
      </c>
      <c r="Q4" s="255" t="s">
        <v>7</v>
      </c>
      <c r="R4" s="255" t="s">
        <v>7</v>
      </c>
      <c r="S4" s="255" t="s">
        <v>7</v>
      </c>
      <c r="T4" s="255" t="s">
        <v>7</v>
      </c>
      <c r="U4" s="255" t="s">
        <v>7</v>
      </c>
      <c r="V4" s="255" t="s">
        <v>7</v>
      </c>
      <c r="X4" s="17"/>
    </row>
    <row r="5" spans="1:25" ht="18" customHeight="1">
      <c r="A5" s="45" t="s">
        <v>13</v>
      </c>
      <c r="B5" s="236">
        <v>29.2</v>
      </c>
      <c r="C5" s="236">
        <v>31.97</v>
      </c>
      <c r="D5" s="236">
        <v>35.86</v>
      </c>
      <c r="E5" s="236">
        <v>38.71</v>
      </c>
      <c r="F5" s="236">
        <v>43.51</v>
      </c>
      <c r="G5" s="236">
        <v>48.07</v>
      </c>
      <c r="H5" s="236">
        <v>52.81</v>
      </c>
      <c r="I5" s="236">
        <v>59.73</v>
      </c>
      <c r="J5" s="236">
        <v>68</v>
      </c>
      <c r="K5" s="236">
        <v>75.25</v>
      </c>
      <c r="L5" s="236">
        <v>97.17</v>
      </c>
      <c r="M5" s="236">
        <v>97</v>
      </c>
      <c r="N5" s="236">
        <v>110</v>
      </c>
      <c r="O5" s="236">
        <v>117.1</v>
      </c>
      <c r="P5" s="236">
        <v>124</v>
      </c>
      <c r="Q5" s="236">
        <v>127</v>
      </c>
      <c r="R5" s="255" t="s">
        <v>7</v>
      </c>
      <c r="S5" s="255" t="s">
        <v>7</v>
      </c>
      <c r="T5" s="255" t="s">
        <v>7</v>
      </c>
      <c r="U5" s="255" t="s">
        <v>7</v>
      </c>
      <c r="V5" s="255" t="s">
        <v>7</v>
      </c>
    </row>
    <row r="6" spans="1:25" ht="18" customHeight="1">
      <c r="A6" s="45" t="s">
        <v>497</v>
      </c>
      <c r="B6" s="255" t="s">
        <v>7</v>
      </c>
      <c r="C6" s="255" t="s">
        <v>7</v>
      </c>
      <c r="D6" s="255" t="s">
        <v>7</v>
      </c>
      <c r="E6" s="255" t="s">
        <v>7</v>
      </c>
      <c r="F6" s="255" t="s">
        <v>7</v>
      </c>
      <c r="G6" s="255" t="s">
        <v>7</v>
      </c>
      <c r="H6" s="255" t="s">
        <v>7</v>
      </c>
      <c r="I6" s="255" t="s">
        <v>7</v>
      </c>
      <c r="J6" s="255" t="s">
        <v>7</v>
      </c>
      <c r="K6" s="255" t="s">
        <v>7</v>
      </c>
      <c r="L6" s="255" t="s">
        <v>7</v>
      </c>
      <c r="M6" s="255" t="s">
        <v>7</v>
      </c>
      <c r="N6" s="255" t="s">
        <v>7</v>
      </c>
      <c r="O6" s="255" t="s">
        <v>7</v>
      </c>
      <c r="P6" s="255" t="s">
        <v>7</v>
      </c>
      <c r="Q6" s="255" t="s">
        <v>7</v>
      </c>
      <c r="R6" s="255" t="s">
        <v>7</v>
      </c>
      <c r="S6" s="255" t="s">
        <v>7</v>
      </c>
      <c r="T6" s="255" t="s">
        <v>7</v>
      </c>
      <c r="U6" s="255" t="s">
        <v>7</v>
      </c>
      <c r="V6" s="255" t="s">
        <v>7</v>
      </c>
    </row>
    <row r="7" spans="1:25" ht="18" customHeight="1">
      <c r="A7" s="45" t="s">
        <v>37</v>
      </c>
      <c r="B7" s="255" t="s">
        <v>7</v>
      </c>
      <c r="C7" s="255" t="s">
        <v>7</v>
      </c>
      <c r="D7" s="255" t="s">
        <v>7</v>
      </c>
      <c r="E7" s="255" t="s">
        <v>7</v>
      </c>
      <c r="F7" s="255" t="s">
        <v>7</v>
      </c>
      <c r="G7" s="255" t="s">
        <v>7</v>
      </c>
      <c r="H7" s="255" t="s">
        <v>7</v>
      </c>
      <c r="I7" s="255" t="s">
        <v>7</v>
      </c>
      <c r="J7" s="255" t="s">
        <v>7</v>
      </c>
      <c r="K7" s="255" t="s">
        <v>7</v>
      </c>
      <c r="L7" s="255" t="s">
        <v>7</v>
      </c>
      <c r="M7" s="255" t="s">
        <v>7</v>
      </c>
      <c r="N7" s="255" t="s">
        <v>7</v>
      </c>
      <c r="O7" s="255" t="s">
        <v>7</v>
      </c>
      <c r="P7" s="255" t="s">
        <v>7</v>
      </c>
      <c r="Q7" s="255" t="s">
        <v>7</v>
      </c>
      <c r="R7" s="255" t="s">
        <v>7</v>
      </c>
      <c r="S7" s="255" t="s">
        <v>7</v>
      </c>
      <c r="T7" s="255" t="s">
        <v>7</v>
      </c>
      <c r="U7" s="255" t="s">
        <v>7</v>
      </c>
      <c r="V7" s="255" t="s">
        <v>7</v>
      </c>
    </row>
    <row r="8" spans="1:25" ht="18" customHeight="1">
      <c r="A8" s="45" t="s">
        <v>496</v>
      </c>
      <c r="B8" s="255" t="s">
        <v>7</v>
      </c>
      <c r="C8" s="255" t="s">
        <v>7</v>
      </c>
      <c r="D8" s="255" t="s">
        <v>7</v>
      </c>
      <c r="E8" s="236">
        <v>40</v>
      </c>
      <c r="F8" s="255" t="s">
        <v>7</v>
      </c>
      <c r="G8" s="255" t="s">
        <v>7</v>
      </c>
      <c r="H8" s="255" t="s">
        <v>7</v>
      </c>
      <c r="I8" s="236">
        <v>45</v>
      </c>
      <c r="J8" s="236">
        <v>46</v>
      </c>
      <c r="K8" s="255" t="s">
        <v>7</v>
      </c>
      <c r="L8" s="255" t="s">
        <v>7</v>
      </c>
      <c r="M8" s="255" t="s">
        <v>7</v>
      </c>
      <c r="N8" s="255" t="s">
        <v>7</v>
      </c>
      <c r="O8" s="255" t="s">
        <v>7</v>
      </c>
      <c r="P8" s="255" t="s">
        <v>7</v>
      </c>
      <c r="Q8" s="255" t="s">
        <v>7</v>
      </c>
      <c r="R8" s="255" t="s">
        <v>7</v>
      </c>
      <c r="S8" s="255" t="s">
        <v>7</v>
      </c>
      <c r="T8" s="255" t="s">
        <v>7</v>
      </c>
      <c r="U8" s="255" t="s">
        <v>7</v>
      </c>
      <c r="V8" s="255" t="s">
        <v>7</v>
      </c>
    </row>
    <row r="9" spans="1:25" ht="18" customHeight="1">
      <c r="A9" s="45" t="s">
        <v>11</v>
      </c>
      <c r="B9" s="255" t="s">
        <v>7</v>
      </c>
      <c r="C9" s="255" t="s">
        <v>7</v>
      </c>
      <c r="D9" s="255" t="s">
        <v>7</v>
      </c>
      <c r="E9" s="255" t="s">
        <v>7</v>
      </c>
      <c r="F9" s="255" t="s">
        <v>7</v>
      </c>
      <c r="G9" s="255" t="s">
        <v>7</v>
      </c>
      <c r="H9" s="255" t="s">
        <v>7</v>
      </c>
      <c r="I9" s="255" t="s">
        <v>7</v>
      </c>
      <c r="J9" s="255" t="s">
        <v>7</v>
      </c>
      <c r="K9" s="255" t="s">
        <v>7</v>
      </c>
      <c r="L9" s="255" t="s">
        <v>7</v>
      </c>
      <c r="M9" s="255" t="s">
        <v>7</v>
      </c>
      <c r="N9" s="255" t="s">
        <v>7</v>
      </c>
      <c r="O9" s="255" t="s">
        <v>7</v>
      </c>
      <c r="P9" s="255" t="s">
        <v>7</v>
      </c>
      <c r="Q9" s="255" t="s">
        <v>7</v>
      </c>
      <c r="R9" s="255" t="s">
        <v>7</v>
      </c>
      <c r="S9" s="255" t="s">
        <v>7</v>
      </c>
      <c r="T9" s="255" t="s">
        <v>7</v>
      </c>
      <c r="U9" s="255" t="s">
        <v>7</v>
      </c>
      <c r="V9" s="255" t="s">
        <v>7</v>
      </c>
    </row>
    <row r="10" spans="1:25" ht="18" customHeight="1">
      <c r="A10" s="45" t="s">
        <v>10</v>
      </c>
      <c r="B10" s="255" t="s">
        <v>7</v>
      </c>
      <c r="C10" s="255" t="s">
        <v>7</v>
      </c>
      <c r="D10" s="255" t="s">
        <v>7</v>
      </c>
      <c r="E10" s="255" t="s">
        <v>7</v>
      </c>
      <c r="F10" s="236">
        <v>6</v>
      </c>
      <c r="G10" s="236">
        <v>6</v>
      </c>
      <c r="H10" s="236">
        <v>6</v>
      </c>
      <c r="I10" s="236">
        <v>7</v>
      </c>
      <c r="J10" s="236">
        <v>7</v>
      </c>
      <c r="K10" s="236">
        <v>7.19672785213577</v>
      </c>
      <c r="L10" s="255" t="s">
        <v>7</v>
      </c>
      <c r="M10" s="255" t="s">
        <v>7</v>
      </c>
      <c r="N10" s="255" t="s">
        <v>7</v>
      </c>
      <c r="O10" s="255" t="s">
        <v>7</v>
      </c>
      <c r="P10" s="255" t="s">
        <v>7</v>
      </c>
      <c r="Q10" s="255" t="s">
        <v>7</v>
      </c>
      <c r="R10" s="255" t="s">
        <v>7</v>
      </c>
      <c r="S10" s="255" t="s">
        <v>7</v>
      </c>
      <c r="T10" s="255" t="s">
        <v>7</v>
      </c>
      <c r="U10" s="255" t="s">
        <v>7</v>
      </c>
      <c r="V10" s="255" t="s">
        <v>7</v>
      </c>
    </row>
    <row r="11" spans="1:25" ht="18" customHeight="1">
      <c r="A11" s="45" t="s">
        <v>9</v>
      </c>
      <c r="B11" s="255" t="s">
        <v>7</v>
      </c>
      <c r="C11" s="255" t="s">
        <v>7</v>
      </c>
      <c r="D11" s="255" t="s">
        <v>7</v>
      </c>
      <c r="E11" s="255" t="s">
        <v>7</v>
      </c>
      <c r="F11" s="255" t="s">
        <v>7</v>
      </c>
      <c r="G11" s="255" t="s">
        <v>7</v>
      </c>
      <c r="H11" s="255" t="s">
        <v>7</v>
      </c>
      <c r="I11" s="236">
        <v>4</v>
      </c>
      <c r="J11" s="255" t="s">
        <v>7</v>
      </c>
      <c r="K11" s="255" t="s">
        <v>7</v>
      </c>
      <c r="L11" s="255" t="s">
        <v>7</v>
      </c>
      <c r="M11" s="255" t="s">
        <v>7</v>
      </c>
      <c r="N11" s="255" t="s">
        <v>7</v>
      </c>
      <c r="O11" s="255" t="s">
        <v>7</v>
      </c>
      <c r="P11" s="255" t="s">
        <v>7</v>
      </c>
      <c r="Q11" s="255" t="s">
        <v>7</v>
      </c>
      <c r="R11" s="255" t="s">
        <v>7</v>
      </c>
      <c r="S11" s="255" t="s">
        <v>7</v>
      </c>
      <c r="T11" s="255" t="s">
        <v>7</v>
      </c>
      <c r="U11" s="255" t="s">
        <v>7</v>
      </c>
      <c r="V11" s="255" t="s">
        <v>7</v>
      </c>
    </row>
    <row r="12" spans="1:25" ht="18" customHeight="1">
      <c r="A12" s="45" t="s">
        <v>8</v>
      </c>
      <c r="B12" s="256">
        <v>47.703315280941432</v>
      </c>
      <c r="C12" s="256">
        <v>49.903984534421653</v>
      </c>
      <c r="D12" s="256">
        <v>53.923226245527125</v>
      </c>
      <c r="E12" s="256">
        <v>57.759724468817723</v>
      </c>
      <c r="F12" s="256">
        <v>64.629613535935604</v>
      </c>
      <c r="G12" s="256">
        <v>71</v>
      </c>
      <c r="H12" s="256">
        <v>77</v>
      </c>
      <c r="I12" s="256">
        <v>83</v>
      </c>
      <c r="J12" s="256">
        <v>91</v>
      </c>
      <c r="K12" s="256">
        <v>98</v>
      </c>
      <c r="L12" s="256">
        <v>105</v>
      </c>
      <c r="M12" s="256">
        <v>112</v>
      </c>
      <c r="N12" s="256">
        <v>122</v>
      </c>
      <c r="O12" s="256">
        <v>132</v>
      </c>
      <c r="P12" s="257">
        <v>143</v>
      </c>
      <c r="Q12" s="257">
        <v>154</v>
      </c>
      <c r="R12" s="257">
        <v>165.97923539955764</v>
      </c>
      <c r="S12" s="257">
        <v>179.19842877309276</v>
      </c>
      <c r="T12" s="257">
        <v>192.75478045731379</v>
      </c>
      <c r="U12" s="257">
        <v>206.13986288594009</v>
      </c>
      <c r="V12" s="257">
        <v>216.15145332636072</v>
      </c>
    </row>
    <row r="13" spans="1:25" ht="18" customHeight="1">
      <c r="A13" s="45" t="s">
        <v>6</v>
      </c>
      <c r="B13" s="255" t="s">
        <v>7</v>
      </c>
      <c r="C13" s="255" t="s">
        <v>7</v>
      </c>
      <c r="D13" s="255" t="s">
        <v>7</v>
      </c>
      <c r="E13" s="236">
        <v>23</v>
      </c>
      <c r="F13" s="236">
        <v>21</v>
      </c>
      <c r="G13" s="236">
        <v>24</v>
      </c>
      <c r="H13" s="236">
        <v>27</v>
      </c>
      <c r="I13" s="236">
        <v>29</v>
      </c>
      <c r="J13" s="236">
        <v>33</v>
      </c>
      <c r="K13" s="236">
        <v>38</v>
      </c>
      <c r="L13" s="236">
        <v>43</v>
      </c>
      <c r="M13" s="236">
        <v>47</v>
      </c>
      <c r="N13" s="236">
        <v>51</v>
      </c>
      <c r="O13" s="236">
        <v>51</v>
      </c>
      <c r="P13" s="236" t="s">
        <v>7</v>
      </c>
      <c r="Q13" s="236" t="s">
        <v>7</v>
      </c>
      <c r="R13" s="236" t="s">
        <v>7</v>
      </c>
      <c r="S13" s="236" t="s">
        <v>7</v>
      </c>
      <c r="T13" s="236" t="s">
        <v>7</v>
      </c>
      <c r="U13" s="236" t="s">
        <v>7</v>
      </c>
      <c r="V13" s="236" t="s">
        <v>7</v>
      </c>
    </row>
    <row r="14" spans="1:25" ht="18" customHeight="1">
      <c r="A14" s="45" t="s">
        <v>5</v>
      </c>
      <c r="B14" s="255" t="s">
        <v>7</v>
      </c>
      <c r="C14" s="255" t="s">
        <v>7</v>
      </c>
      <c r="D14" s="255" t="s">
        <v>7</v>
      </c>
      <c r="E14" s="255" t="s">
        <v>7</v>
      </c>
      <c r="F14" s="255" t="s">
        <v>7</v>
      </c>
      <c r="G14" s="255" t="s">
        <v>7</v>
      </c>
      <c r="H14" s="255" t="s">
        <v>7</v>
      </c>
      <c r="I14" s="236">
        <v>52</v>
      </c>
      <c r="J14" s="255" t="s">
        <v>7</v>
      </c>
      <c r="K14" s="236">
        <v>46.270686741555203</v>
      </c>
      <c r="L14" s="236">
        <v>47.504717974816202</v>
      </c>
      <c r="M14" s="255" t="s">
        <v>7</v>
      </c>
      <c r="N14" s="255" t="s">
        <v>7</v>
      </c>
      <c r="O14" s="255" t="s">
        <v>7</v>
      </c>
      <c r="P14" s="255" t="s">
        <v>7</v>
      </c>
      <c r="Q14" s="255" t="s">
        <v>7</v>
      </c>
      <c r="R14" s="255" t="s">
        <v>7</v>
      </c>
      <c r="S14" s="255" t="s">
        <v>7</v>
      </c>
      <c r="T14" s="255" t="s">
        <v>7</v>
      </c>
      <c r="U14" s="255" t="s">
        <v>7</v>
      </c>
      <c r="V14" s="255" t="s">
        <v>7</v>
      </c>
    </row>
    <row r="15" spans="1:25" ht="18" customHeight="1">
      <c r="A15" s="45" t="s">
        <v>4</v>
      </c>
      <c r="B15" s="236">
        <v>85</v>
      </c>
      <c r="C15" s="236">
        <v>66</v>
      </c>
      <c r="D15" s="236">
        <v>77</v>
      </c>
      <c r="E15" s="236">
        <v>89</v>
      </c>
      <c r="F15" s="236">
        <v>74</v>
      </c>
      <c r="G15" s="236">
        <v>94</v>
      </c>
      <c r="H15" s="236">
        <v>96</v>
      </c>
      <c r="I15" s="236">
        <v>107</v>
      </c>
      <c r="J15" s="236">
        <v>119</v>
      </c>
      <c r="K15" s="236">
        <v>119</v>
      </c>
      <c r="L15" s="236">
        <v>134</v>
      </c>
      <c r="M15" s="255" t="s">
        <v>7</v>
      </c>
      <c r="N15" s="255" t="s">
        <v>7</v>
      </c>
      <c r="O15" s="255" t="s">
        <v>7</v>
      </c>
      <c r="P15" s="255" t="s">
        <v>7</v>
      </c>
      <c r="Q15" s="255" t="s">
        <v>7</v>
      </c>
      <c r="R15" s="255" t="s">
        <v>7</v>
      </c>
      <c r="S15" s="255" t="s">
        <v>7</v>
      </c>
      <c r="T15" s="255" t="s">
        <v>7</v>
      </c>
      <c r="U15" s="255" t="s">
        <v>7</v>
      </c>
      <c r="V15" s="255" t="s">
        <v>7</v>
      </c>
    </row>
    <row r="16" spans="1:25" ht="18" customHeight="1">
      <c r="A16" s="45" t="s">
        <v>3</v>
      </c>
      <c r="B16" s="255" t="s">
        <v>7</v>
      </c>
      <c r="C16" s="255" t="s">
        <v>7</v>
      </c>
      <c r="D16" s="255" t="s">
        <v>7</v>
      </c>
      <c r="E16" s="255" t="s">
        <v>7</v>
      </c>
      <c r="F16" s="236">
        <v>92</v>
      </c>
      <c r="G16" s="236">
        <v>97</v>
      </c>
      <c r="H16" s="236">
        <v>102</v>
      </c>
      <c r="I16" s="236">
        <v>107</v>
      </c>
      <c r="J16" s="236">
        <v>108</v>
      </c>
      <c r="K16" s="236">
        <v>109.713636312947</v>
      </c>
      <c r="L16" s="236">
        <v>111.946338662927</v>
      </c>
      <c r="M16" s="255" t="s">
        <v>7</v>
      </c>
      <c r="N16" s="255" t="s">
        <v>7</v>
      </c>
      <c r="O16" s="255" t="s">
        <v>7</v>
      </c>
      <c r="P16" s="255" t="s">
        <v>7</v>
      </c>
      <c r="Q16" s="255" t="s">
        <v>7</v>
      </c>
      <c r="R16" s="255" t="s">
        <v>7</v>
      </c>
      <c r="S16" s="255" t="s">
        <v>7</v>
      </c>
      <c r="T16" s="255" t="s">
        <v>7</v>
      </c>
      <c r="U16" s="255" t="s">
        <v>7</v>
      </c>
      <c r="V16" s="255" t="s">
        <v>7</v>
      </c>
    </row>
    <row r="17" spans="1:22" ht="18" customHeight="1">
      <c r="A17" s="45" t="s">
        <v>30</v>
      </c>
      <c r="B17" s="255" t="s">
        <v>7</v>
      </c>
      <c r="C17" s="236">
        <v>0.36172898242854712</v>
      </c>
      <c r="D17" s="236">
        <v>0.37305781187196851</v>
      </c>
      <c r="E17" s="236">
        <v>0.39612133775378783</v>
      </c>
      <c r="F17" s="236">
        <v>0.40722975959775298</v>
      </c>
      <c r="G17" s="236">
        <v>0.4122405553207929</v>
      </c>
      <c r="H17" s="236">
        <v>0.42030771775862447</v>
      </c>
      <c r="I17" s="236">
        <v>0.67114598745373022</v>
      </c>
      <c r="J17" s="236">
        <v>0.82346472695200612</v>
      </c>
      <c r="K17" s="236">
        <v>1.0304966947858254</v>
      </c>
      <c r="L17" s="236">
        <v>1.0629305107747089</v>
      </c>
      <c r="M17" s="236">
        <v>0.86698175937740951</v>
      </c>
      <c r="N17" s="236">
        <v>0.94353389086538986</v>
      </c>
      <c r="O17" s="236">
        <v>1.0495320120522649</v>
      </c>
      <c r="P17" s="236">
        <v>1</v>
      </c>
      <c r="Q17" s="236">
        <v>1</v>
      </c>
      <c r="R17" s="255" t="s">
        <v>7</v>
      </c>
      <c r="S17" s="255" t="s">
        <v>7</v>
      </c>
      <c r="T17" s="255" t="s">
        <v>7</v>
      </c>
      <c r="U17" s="255" t="s">
        <v>7</v>
      </c>
      <c r="V17" s="255" t="s">
        <v>7</v>
      </c>
    </row>
    <row r="18" spans="1:22" ht="18" customHeight="1">
      <c r="A18" s="45" t="s">
        <v>1</v>
      </c>
      <c r="B18" s="255" t="s">
        <v>7</v>
      </c>
      <c r="C18" s="255" t="s">
        <v>7</v>
      </c>
      <c r="D18" s="255" t="s">
        <v>7</v>
      </c>
      <c r="E18" s="255" t="s">
        <v>7</v>
      </c>
      <c r="F18" s="255" t="s">
        <v>7</v>
      </c>
      <c r="G18" s="255" t="s">
        <v>7</v>
      </c>
      <c r="H18" s="255" t="s">
        <v>7</v>
      </c>
      <c r="I18" s="236">
        <v>11.769977523980069</v>
      </c>
      <c r="J18" s="236">
        <v>13.785157360521183</v>
      </c>
      <c r="K18" s="236">
        <v>14.803637793163126</v>
      </c>
      <c r="L18" s="236">
        <v>16.11428871705732</v>
      </c>
      <c r="M18" s="255" t="s">
        <v>7</v>
      </c>
      <c r="N18" s="255" t="s">
        <v>7</v>
      </c>
      <c r="O18" s="255" t="s">
        <v>7</v>
      </c>
      <c r="P18" s="255" t="s">
        <v>7</v>
      </c>
      <c r="Q18" s="255" t="s">
        <v>7</v>
      </c>
      <c r="R18" s="255" t="s">
        <v>7</v>
      </c>
      <c r="S18" s="255" t="s">
        <v>7</v>
      </c>
      <c r="T18" s="255" t="s">
        <v>7</v>
      </c>
      <c r="U18" s="255" t="s">
        <v>7</v>
      </c>
      <c r="V18" s="255" t="s">
        <v>7</v>
      </c>
    </row>
    <row r="19" spans="1:22" ht="18" customHeight="1">
      <c r="A19" s="45" t="s">
        <v>0</v>
      </c>
      <c r="B19" s="255" t="s">
        <v>7</v>
      </c>
      <c r="C19" s="255" t="s">
        <v>7</v>
      </c>
      <c r="D19" s="255" t="s">
        <v>7</v>
      </c>
      <c r="E19" s="255" t="s">
        <v>7</v>
      </c>
      <c r="F19" s="255" t="s">
        <v>7</v>
      </c>
      <c r="G19" s="255" t="s">
        <v>7</v>
      </c>
      <c r="H19" s="255" t="s">
        <v>7</v>
      </c>
      <c r="I19" s="255" t="s">
        <v>7</v>
      </c>
      <c r="J19" s="236">
        <v>91</v>
      </c>
      <c r="K19" s="255" t="s">
        <v>7</v>
      </c>
      <c r="L19" s="255" t="s">
        <v>7</v>
      </c>
      <c r="M19" s="255" t="s">
        <v>7</v>
      </c>
      <c r="N19" s="255" t="s">
        <v>7</v>
      </c>
      <c r="O19" s="255" t="s">
        <v>7</v>
      </c>
      <c r="P19" s="255" t="s">
        <v>7</v>
      </c>
      <c r="Q19" s="255" t="s">
        <v>7</v>
      </c>
      <c r="R19" s="255" t="s">
        <v>7</v>
      </c>
      <c r="S19" s="255" t="s">
        <v>7</v>
      </c>
      <c r="T19" s="255" t="s">
        <v>7</v>
      </c>
      <c r="U19" s="255" t="s">
        <v>7</v>
      </c>
      <c r="V19" s="255" t="s">
        <v>7</v>
      </c>
    </row>
    <row r="20" spans="1:22" ht="18" customHeight="1">
      <c r="A20" s="23"/>
      <c r="B20" s="10"/>
      <c r="C20" s="10"/>
      <c r="D20" s="10"/>
      <c r="E20" s="10"/>
      <c r="F20" s="10"/>
      <c r="G20" s="10"/>
      <c r="H20" s="10"/>
      <c r="I20" s="10"/>
      <c r="J20" s="10"/>
      <c r="K20" s="10"/>
      <c r="L20" s="10"/>
      <c r="M20" s="10"/>
      <c r="N20" s="10"/>
      <c r="O20" s="10"/>
      <c r="P20" s="10"/>
      <c r="Q20" s="10"/>
      <c r="R20" s="10"/>
      <c r="S20" s="10"/>
      <c r="T20" s="10"/>
      <c r="U20" s="10"/>
      <c r="V20" s="10"/>
    </row>
    <row r="21" spans="1:22" s="52" customFormat="1" ht="18" customHeight="1">
      <c r="A21" s="185" t="s">
        <v>353</v>
      </c>
    </row>
    <row r="22" spans="1:22" ht="18" customHeight="1">
      <c r="A22" s="185" t="s">
        <v>570</v>
      </c>
    </row>
    <row r="23" spans="1:22" ht="18" customHeight="1">
      <c r="A23" s="185"/>
    </row>
  </sheetData>
  <mergeCells count="1">
    <mergeCell ref="B2:V2"/>
  </mergeCells>
  <hyperlinks>
    <hyperlink ref="Y3" location="Content!A1" display="Back to content pag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4</vt:i4>
      </vt:variant>
    </vt:vector>
  </HeadingPairs>
  <TitlesOfParts>
    <vt:vector size="65" baseType="lpstr">
      <vt:lpstr>Title</vt:lpstr>
      <vt:lpstr>Content</vt:lpstr>
      <vt:lpstr>Acronyms</vt:lpstr>
      <vt:lpstr>3.Infrastructure</vt:lpstr>
      <vt:lpstr>3.1Transport</vt:lpstr>
      <vt:lpstr>3.1.1</vt:lpstr>
      <vt:lpstr>3.1.2</vt:lpstr>
      <vt:lpstr>3.1.3</vt:lpstr>
      <vt:lpstr>3.1.4</vt:lpstr>
      <vt:lpstr>3.1.5</vt:lpstr>
      <vt:lpstr>3.1.6</vt:lpstr>
      <vt:lpstr>3.1.7</vt:lpstr>
      <vt:lpstr>3.1.8</vt:lpstr>
      <vt:lpstr>3.1.9 </vt:lpstr>
      <vt:lpstr>3.1.10</vt:lpstr>
      <vt:lpstr>3.1.11</vt:lpstr>
      <vt:lpstr>3.2ICT</vt:lpstr>
      <vt:lpstr>3.2.1 </vt:lpstr>
      <vt:lpstr>3.2.2</vt:lpstr>
      <vt:lpstr>3.2.3</vt:lpstr>
      <vt:lpstr>3.2.4</vt:lpstr>
      <vt:lpstr>3.2.5</vt:lpstr>
      <vt:lpstr>3.2.6</vt:lpstr>
      <vt:lpstr>3.2.7</vt:lpstr>
      <vt:lpstr>3.2.8</vt:lpstr>
      <vt:lpstr>3.2.9</vt:lpstr>
      <vt:lpstr>3.2.10</vt:lpstr>
      <vt:lpstr>3.3Energy</vt:lpstr>
      <vt:lpstr>3.3.1</vt:lpstr>
      <vt:lpstr>3.3.2</vt:lpstr>
      <vt:lpstr>3.3.3</vt:lpstr>
      <vt:lpstr>3.3.4</vt:lpstr>
      <vt:lpstr>3.3.5 </vt:lpstr>
      <vt:lpstr>3.3.6</vt:lpstr>
      <vt:lpstr>3.3.7</vt:lpstr>
      <vt:lpstr>3.3.8</vt:lpstr>
      <vt:lpstr>3.3.9</vt:lpstr>
      <vt:lpstr>3.3.10</vt:lpstr>
      <vt:lpstr>3.3.11</vt:lpstr>
      <vt:lpstr>3.3.12</vt:lpstr>
      <vt:lpstr>3.3.13</vt:lpstr>
      <vt:lpstr>3.3.14</vt:lpstr>
      <vt:lpstr>3.3.15</vt:lpstr>
      <vt:lpstr>3.3.16</vt:lpstr>
      <vt:lpstr>3.3.17</vt:lpstr>
      <vt:lpstr>3.3.18</vt:lpstr>
      <vt:lpstr>3.3.19</vt:lpstr>
      <vt:lpstr>3.3.20</vt:lpstr>
      <vt:lpstr>3.3.21</vt:lpstr>
      <vt:lpstr>3.3.22</vt:lpstr>
      <vt:lpstr>3.4 Water</vt:lpstr>
      <vt:lpstr>3.4.1</vt:lpstr>
      <vt:lpstr>3.4.2</vt:lpstr>
      <vt:lpstr>3.4.3</vt:lpstr>
      <vt:lpstr>3.4.4</vt:lpstr>
      <vt:lpstr>3.4.5</vt:lpstr>
      <vt:lpstr>3.4.6</vt:lpstr>
      <vt:lpstr>3.4.7</vt:lpstr>
      <vt:lpstr>3.4.8</vt:lpstr>
      <vt:lpstr>3.4.9</vt:lpstr>
      <vt:lpstr>8.4.1</vt:lpstr>
      <vt:lpstr>'3.1Transport'!Print_Area</vt:lpstr>
      <vt:lpstr>'3.2ICT'!Print_Area</vt:lpstr>
      <vt:lpstr>'3.3Energy'!Print_Area</vt:lpstr>
      <vt:lpstr>Acronyms!Print_Area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SADC Statistics</dc:creator>
  <cp:lastModifiedBy>Zarafenosoa Ruth</cp:lastModifiedBy>
  <cp:lastPrinted>2021-12-06T20:31:04Z</cp:lastPrinted>
  <dcterms:created xsi:type="dcterms:W3CDTF">2012-08-27T08:24:00Z</dcterms:created>
  <dcterms:modified xsi:type="dcterms:W3CDTF">2022-01-24T12:47:49Z</dcterms:modified>
</cp:coreProperties>
</file>